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 firstSheet="32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ENATO ANTUNES" sheetId="31" r:id="rId34"/>
    <sheet name="RICARDO CRUZ" sheetId="40" r:id="rId35"/>
    <sheet name="RINALDO JÚNIOR" sheetId="47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K22" i="5"/>
  <c r="K22" i="15"/>
  <c r="K22" i="40"/>
  <c r="K19" i="13" l="1"/>
  <c r="J19"/>
  <c r="I19"/>
  <c r="H19"/>
  <c r="G19"/>
  <c r="F19"/>
  <c r="E19"/>
  <c r="D19"/>
  <c r="C19"/>
  <c r="B19"/>
  <c r="K19" i="38"/>
  <c r="J19"/>
  <c r="I19"/>
  <c r="H19"/>
  <c r="G19"/>
  <c r="F19"/>
  <c r="E19"/>
  <c r="D19"/>
  <c r="C19"/>
  <c r="B19"/>
  <c r="K19" i="47"/>
  <c r="J19"/>
  <c r="I19"/>
  <c r="H19"/>
  <c r="G19"/>
  <c r="F19"/>
  <c r="E19"/>
  <c r="D19"/>
  <c r="C19"/>
  <c r="B19"/>
  <c r="J19" i="31"/>
  <c r="I19"/>
  <c r="H19"/>
  <c r="G19"/>
  <c r="F19"/>
  <c r="E19"/>
  <c r="D19"/>
  <c r="C19"/>
  <c r="B19"/>
  <c r="K22" i="3"/>
  <c r="K15"/>
  <c r="K14"/>
  <c r="K22" i="9"/>
  <c r="K22" i="19"/>
  <c r="K13"/>
  <c r="K22" i="45"/>
  <c r="K5"/>
  <c r="K22" i="10" l="1"/>
  <c r="K22" i="23"/>
  <c r="K15"/>
  <c r="K10"/>
  <c r="K22" i="2"/>
  <c r="K15"/>
  <c r="K9"/>
  <c r="K22" i="51"/>
  <c r="K22" i="21"/>
  <c r="K22" i="50"/>
  <c r="K22" i="11"/>
  <c r="K15"/>
  <c r="K20"/>
  <c r="K12"/>
  <c r="K10"/>
  <c r="K22" i="26"/>
  <c r="K10"/>
  <c r="K22" i="6"/>
  <c r="K15"/>
  <c r="K22" i="4"/>
  <c r="K22" i="30"/>
  <c r="K6"/>
  <c r="J6"/>
  <c r="K22" i="17"/>
  <c r="K22" i="14"/>
  <c r="K22" i="37" l="1"/>
  <c r="K22" i="7"/>
  <c r="K12" i="5"/>
  <c r="K22" i="29"/>
  <c r="K12"/>
  <c r="K22" i="16"/>
  <c r="K22" i="20" l="1"/>
  <c r="K22" i="49"/>
  <c r="K22" i="27"/>
  <c r="K12"/>
  <c r="K22" i="8"/>
  <c r="K19"/>
  <c r="K21" s="1"/>
  <c r="K22" i="48"/>
  <c r="K22" i="22"/>
  <c r="K12"/>
  <c r="K22" i="35"/>
  <c r="K22" i="12"/>
  <c r="K12"/>
  <c r="K22" i="25"/>
  <c r="K10"/>
  <c r="K9"/>
  <c r="K5"/>
  <c r="J22" i="47"/>
  <c r="J22" i="31"/>
  <c r="J22" i="15"/>
  <c r="J22" i="19"/>
  <c r="J22" i="51"/>
  <c r="J22" i="3"/>
  <c r="J14"/>
  <c r="J22" i="9"/>
  <c r="J22" i="10"/>
  <c r="J22" i="45"/>
  <c r="J22" i="21"/>
  <c r="J22" i="26"/>
  <c r="J10"/>
  <c r="J22" i="8"/>
  <c r="J22" i="50"/>
  <c r="J22" i="30"/>
  <c r="J7"/>
  <c r="J22" i="11"/>
  <c r="J10"/>
  <c r="J12"/>
  <c r="J22" i="23"/>
  <c r="J15"/>
  <c r="J10"/>
  <c r="J22" i="40"/>
  <c r="J22" i="2"/>
  <c r="J9"/>
  <c r="J12" i="12"/>
  <c r="J22" i="6"/>
  <c r="J15"/>
  <c r="J13"/>
  <c r="J22" i="17"/>
  <c r="J22" i="4"/>
  <c r="J22" i="5"/>
  <c r="J12"/>
  <c r="J22" i="29"/>
  <c r="J22" i="33"/>
  <c r="J22" i="37"/>
  <c r="J22" i="27"/>
  <c r="J12"/>
  <c r="J22" i="14"/>
  <c r="J22" i="7"/>
  <c r="J20"/>
  <c r="J22" i="48"/>
  <c r="J22" i="49"/>
  <c r="J22" i="35"/>
  <c r="J22" i="22"/>
  <c r="J12"/>
  <c r="J22" i="25"/>
  <c r="J5"/>
  <c r="J9"/>
  <c r="J10"/>
  <c r="J22" i="16"/>
  <c r="J10"/>
  <c r="J22" i="20"/>
  <c r="I22" i="19" l="1"/>
  <c r="I22" i="9"/>
  <c r="I22" i="31"/>
  <c r="I22" i="47"/>
  <c r="I22" i="15"/>
  <c r="I22" i="3"/>
  <c r="I15"/>
  <c r="I14"/>
  <c r="I22" i="26"/>
  <c r="I10"/>
  <c r="I9"/>
  <c r="I22" i="10"/>
  <c r="I22" i="45"/>
  <c r="I22" i="33" l="1"/>
  <c r="I22" i="23"/>
  <c r="I10"/>
  <c r="I7"/>
  <c r="I22" i="2"/>
  <c r="I15"/>
  <c r="I9"/>
  <c r="I22" i="21"/>
  <c r="I22" i="17"/>
  <c r="I22" i="11"/>
  <c r="I15"/>
  <c r="I12"/>
  <c r="I10"/>
  <c r="I22" i="51"/>
  <c r="I22" i="30"/>
  <c r="I6"/>
  <c r="H6"/>
  <c r="I22" i="8"/>
  <c r="I12" i="12"/>
  <c r="I22" i="29"/>
  <c r="I12"/>
  <c r="I22" i="50"/>
  <c r="I22" i="6"/>
  <c r="I13"/>
  <c r="I15"/>
  <c r="I22" i="5"/>
  <c r="I12"/>
  <c r="I22" i="14"/>
  <c r="I22" i="37"/>
  <c r="I22" i="16"/>
  <c r="I22" i="22"/>
  <c r="I12"/>
  <c r="I22" i="27"/>
  <c r="I12"/>
  <c r="I22" i="49"/>
  <c r="I22" i="4"/>
  <c r="I22" i="7" l="1"/>
  <c r="I22" i="35"/>
  <c r="I22" i="48"/>
  <c r="I22" i="20"/>
  <c r="I22" i="25"/>
  <c r="I10"/>
  <c r="I9"/>
  <c r="I5"/>
  <c r="H22" i="45"/>
  <c r="H22" i="31"/>
  <c r="H22" i="47"/>
  <c r="H22" i="19"/>
  <c r="H22" i="15"/>
  <c r="H22" i="3"/>
  <c r="H15"/>
  <c r="H14"/>
  <c r="H22" i="9"/>
  <c r="H22" i="26"/>
  <c r="H10"/>
  <c r="H22" i="30" l="1"/>
  <c r="H22" i="10"/>
  <c r="H22" i="21"/>
  <c r="H22" i="51"/>
  <c r="H22" i="48"/>
  <c r="H22" i="8"/>
  <c r="H22" i="49"/>
  <c r="H22" i="35"/>
  <c r="H22" i="27"/>
  <c r="H12"/>
  <c r="H22" i="50"/>
  <c r="H22" i="22"/>
  <c r="H12"/>
  <c r="H10" i="23"/>
  <c r="H22" i="25"/>
  <c r="H10"/>
  <c r="H5"/>
  <c r="H22" i="20"/>
  <c r="H22" i="17"/>
  <c r="H22" i="37"/>
  <c r="H22" i="16"/>
  <c r="H22" i="11"/>
  <c r="H10"/>
  <c r="H22" i="14"/>
  <c r="H22" i="12"/>
  <c r="H12"/>
  <c r="H22" i="7"/>
  <c r="H20"/>
  <c r="H22" i="6"/>
  <c r="H15"/>
  <c r="H13"/>
  <c r="H22" i="5"/>
  <c r="H22" i="4"/>
  <c r="H22" i="2"/>
  <c r="H22" i="29"/>
  <c r="H12"/>
  <c r="G22" i="21" l="1"/>
  <c r="G22" i="19"/>
  <c r="G13"/>
  <c r="G22" i="45"/>
  <c r="G22" i="31"/>
  <c r="G22" i="47"/>
  <c r="G22" i="9"/>
  <c r="G22" i="10"/>
  <c r="G22" i="3"/>
  <c r="G15"/>
  <c r="G14"/>
  <c r="G22" i="30"/>
  <c r="G6"/>
  <c r="G7"/>
  <c r="G22" i="26" l="1"/>
  <c r="G10"/>
  <c r="G22" i="2"/>
  <c r="G15"/>
  <c r="G22" i="40"/>
  <c r="G22" i="4"/>
  <c r="G22" i="6"/>
  <c r="G15"/>
  <c r="G13"/>
  <c r="G22" i="23"/>
  <c r="G15"/>
  <c r="G10"/>
  <c r="G22" i="11"/>
  <c r="G15"/>
  <c r="G10"/>
  <c r="G22" i="12"/>
  <c r="G22" i="15"/>
  <c r="G22" i="5"/>
  <c r="G22" i="29"/>
  <c r="G12"/>
  <c r="G22" i="51"/>
  <c r="G22" i="37"/>
  <c r="G22" i="33"/>
  <c r="G22" i="48"/>
  <c r="G22" i="8"/>
  <c r="G22" i="7"/>
  <c r="G22" i="14"/>
  <c r="G22" i="27"/>
  <c r="G12"/>
  <c r="G22" i="25"/>
  <c r="G10"/>
  <c r="G5"/>
  <c r="G22" i="16"/>
  <c r="G9" l="1"/>
  <c r="G22" i="49"/>
  <c r="G22" i="35"/>
  <c r="G19" i="50"/>
  <c r="G22" i="20"/>
  <c r="G22" i="22"/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22" i="23"/>
  <c r="F10"/>
  <c r="F22" i="21"/>
  <c r="F22" i="12"/>
  <c r="F22" i="8"/>
  <c r="L19"/>
  <c r="L21" s="1"/>
  <c r="J19"/>
  <c r="J21" s="1"/>
  <c r="I19"/>
  <c r="I21" s="1"/>
  <c r="H19"/>
  <c r="H21" s="1"/>
  <c r="G19"/>
  <c r="G21" s="1"/>
  <c r="F19"/>
  <c r="F21" s="1"/>
  <c r="F22" i="51"/>
  <c r="E22"/>
  <c r="F22" i="11"/>
  <c r="F15"/>
  <c r="F10"/>
  <c r="F22" i="4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E22"/>
  <c r="M19"/>
  <c r="M21" s="1"/>
  <c r="L19"/>
  <c r="K2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2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J19"/>
  <c r="J21" s="1"/>
  <c r="I19"/>
  <c r="I21" s="1"/>
  <c r="H19"/>
  <c r="H21" s="1"/>
  <c r="G19"/>
  <c r="G21" s="1"/>
  <c r="E19"/>
  <c r="E21" s="1"/>
  <c r="F21" i="7" l="1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K22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C19"/>
  <c r="C21" s="1"/>
  <c r="M19" i="38"/>
  <c r="M21" s="1"/>
  <c r="L19"/>
  <c r="L21" s="1"/>
  <c r="K21"/>
  <c r="M19" i="31"/>
  <c r="M21" s="1"/>
  <c r="L19"/>
  <c r="L21" s="1"/>
  <c r="K19"/>
  <c r="K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21"/>
  <c r="G22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I22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E19"/>
  <c r="E21" s="1"/>
  <c r="C12" i="45"/>
  <c r="C15"/>
  <c r="L21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J22" i="12" l="1"/>
  <c r="D22" i="9"/>
  <c r="E22"/>
  <c r="C22"/>
  <c r="E22" i="49"/>
  <c r="D22"/>
  <c r="C22"/>
  <c r="C22" i="50"/>
  <c r="E22"/>
  <c r="D22"/>
  <c r="C21" i="16"/>
  <c r="C21" i="4"/>
  <c r="C19" i="45"/>
  <c r="C21" s="1"/>
  <c r="C21" i="23"/>
  <c r="L21" i="15"/>
  <c r="M19"/>
  <c r="M21" s="1"/>
  <c r="L19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19"/>
  <c r="J21" s="1"/>
  <c r="K22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I22" l="1"/>
  <c r="H22"/>
  <c r="C2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F22" i="24" l="1"/>
  <c r="I22"/>
  <c r="J22"/>
  <c r="G22"/>
  <c r="H22"/>
  <c r="G22" i="17"/>
  <c r="F22"/>
  <c r="C22" i="29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<sst xmlns="http://schemas.openxmlformats.org/spreadsheetml/2006/main" count="1495" uniqueCount="89">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</sst>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1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5" t="s">
        <v>11</v>
      </c>
    </row>
    <row r="4" spans="1:14" s="58" customFormat="1" ht="11.25">
      <c r="A4" s="182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f>2250+2250</f>
        <v>4500</v>
      </c>
      <c r="H12" s="98">
        <f>2325+2325</f>
        <v>4650</v>
      </c>
      <c r="I12" s="98">
        <f>2325+2325</f>
        <v>4650</v>
      </c>
      <c r="J12" s="98">
        <v>4500</v>
      </c>
      <c r="K12" s="98">
        <f>2325+2325</f>
        <v>4650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234</v>
      </c>
      <c r="H15" s="98">
        <v>0</v>
      </c>
      <c r="I15" s="98">
        <v>173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4734</v>
      </c>
      <c r="H19" s="101">
        <f t="shared" si="1"/>
        <v>4650</v>
      </c>
      <c r="I19" s="101">
        <f t="shared" si="1"/>
        <v>4823</v>
      </c>
      <c r="J19" s="101">
        <f t="shared" si="1"/>
        <v>4500</v>
      </c>
      <c r="K19" s="101">
        <f t="shared" si="1"/>
        <v>4650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134</v>
      </c>
      <c r="H20" s="98">
        <v>50</v>
      </c>
      <c r="I20" s="98">
        <v>223</v>
      </c>
      <c r="J20" s="98">
        <v>0</v>
      </c>
      <c r="K20" s="98">
        <v>50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4500</v>
      </c>
      <c r="K21" s="101">
        <f t="shared" si="2"/>
        <v>4600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>
        <f>AVERAGE($B$21:G21)</f>
        <v>4575</v>
      </c>
      <c r="H22" s="111">
        <f>AVERAGE($B$21:H21)</f>
        <v>4578.5714285714284</v>
      </c>
      <c r="I22" s="111">
        <f>AVERAGE($B$21:I21)</f>
        <v>4581.25</v>
      </c>
      <c r="J22" s="111">
        <f>AVERAGE($B$21:J21)</f>
        <v>4572.2222222222226</v>
      </c>
      <c r="K22" s="111">
        <f>AVERAGE($B$21:K21)</f>
        <v>4575</v>
      </c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K19" sqref="K19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3418.7</v>
      </c>
      <c r="J15" s="98">
        <v>0</v>
      </c>
      <c r="K15" s="98">
        <v>3469.3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2875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23" t="s">
        <v>35</v>
      </c>
      <c r="H19" s="123" t="s">
        <v>35</v>
      </c>
      <c r="I19" s="101">
        <f t="shared" si="0"/>
        <v>3418.7</v>
      </c>
      <c r="J19" s="101">
        <f t="shared" si="0"/>
        <v>2875</v>
      </c>
      <c r="K19" s="101">
        <f t="shared" si="0"/>
        <v>3469.3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23">
        <v>0</v>
      </c>
      <c r="H21" s="123">
        <v>0</v>
      </c>
      <c r="I21" s="101">
        <f t="shared" si="1"/>
        <v>3418.7</v>
      </c>
      <c r="J21" s="101">
        <f t="shared" si="1"/>
        <v>2875</v>
      </c>
      <c r="K21" s="101">
        <f t="shared" si="1"/>
        <v>3469.3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>
        <f>AVERAGE($B$21:G21)</f>
        <v>1040.8333333333333</v>
      </c>
      <c r="H22" s="111">
        <f>AVERAGE($B$21:H21)</f>
        <v>892.14285714285711</v>
      </c>
      <c r="I22" s="111">
        <f>AVERAGE($B$21:I21)</f>
        <v>1207.9625000000001</v>
      </c>
      <c r="J22" s="111">
        <f>AVERAGE($B$21:J21)</f>
        <v>1393.1888888888889</v>
      </c>
      <c r="K22" s="111">
        <f>AVERAGE($B$21:K21)</f>
        <v>1600.8</v>
      </c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4200</v>
      </c>
      <c r="H12" s="98">
        <v>4200</v>
      </c>
      <c r="I12" s="98">
        <v>4200</v>
      </c>
      <c r="J12" s="98">
        <v>4200</v>
      </c>
      <c r="K12" s="98">
        <v>4200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4200</v>
      </c>
      <c r="H19" s="101">
        <f t="shared" si="0"/>
        <v>4200</v>
      </c>
      <c r="I19" s="101">
        <f t="shared" si="0"/>
        <v>4200</v>
      </c>
      <c r="J19" s="101">
        <f t="shared" si="0"/>
        <v>4200</v>
      </c>
      <c r="K19" s="101">
        <f t="shared" si="0"/>
        <v>4200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4200</v>
      </c>
      <c r="H21" s="101">
        <f t="shared" si="1"/>
        <v>4200</v>
      </c>
      <c r="I21" s="101">
        <f t="shared" si="1"/>
        <v>4200</v>
      </c>
      <c r="J21" s="101">
        <f t="shared" si="1"/>
        <v>4200</v>
      </c>
      <c r="K21" s="101">
        <f t="shared" si="1"/>
        <v>4200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>
        <f>AVERAGE($B$21:G21)</f>
        <v>4200</v>
      </c>
      <c r="H22" s="111">
        <f>AVERAGE($B$21:H21)</f>
        <v>4200</v>
      </c>
      <c r="I22" s="111">
        <f>AVERAGE($B$21:I21)</f>
        <v>4200</v>
      </c>
      <c r="J22" s="111">
        <f>AVERAGE($B$21:J21)</f>
        <v>4200</v>
      </c>
      <c r="K22" s="111">
        <f>AVERAGE($B$21:K21)</f>
        <v>4200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0" sqref="K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2500</v>
      </c>
      <c r="H5" s="96">
        <v>2500</v>
      </c>
      <c r="I5" s="96">
        <v>2500</v>
      </c>
      <c r="J5" s="96">
        <v>2500</v>
      </c>
      <c r="K5" s="96">
        <v>2500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685.77</v>
      </c>
      <c r="H7" s="96">
        <v>472.66</v>
      </c>
      <c r="I7" s="96">
        <v>550.16999999999996</v>
      </c>
      <c r="J7" s="96">
        <v>476.75</v>
      </c>
      <c r="K7" s="96">
        <v>602.30999999999995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42.3</v>
      </c>
      <c r="H8" s="96">
        <v>42.57</v>
      </c>
      <c r="I8" s="96">
        <v>45.08</v>
      </c>
      <c r="J8" s="96">
        <v>45.08</v>
      </c>
      <c r="K8" s="96">
        <v>45.08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607.35</v>
      </c>
      <c r="H9" s="96">
        <v>607.35</v>
      </c>
      <c r="I9" s="96">
        <v>607.35</v>
      </c>
      <c r="J9" s="96">
        <v>607.35</v>
      </c>
      <c r="K9" s="96">
        <v>607.35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303.58</v>
      </c>
      <c r="H10" s="96">
        <v>418.56</v>
      </c>
      <c r="I10" s="96">
        <v>340.99</v>
      </c>
      <c r="J10" s="96">
        <v>410.07</v>
      </c>
      <c r="K10" s="96">
        <v>350.9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410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100</v>
      </c>
      <c r="H15" s="98">
        <v>100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4649</v>
      </c>
      <c r="H19" s="101">
        <f t="shared" si="0"/>
        <v>4141.1399999999994</v>
      </c>
      <c r="I19" s="101">
        <f t="shared" si="0"/>
        <v>4043.59</v>
      </c>
      <c r="J19" s="101">
        <f t="shared" si="0"/>
        <v>4039.25</v>
      </c>
      <c r="K19" s="101">
        <f t="shared" si="0"/>
        <v>4105.6399999999994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52.79</v>
      </c>
      <c r="H20" s="98">
        <v>36.61</v>
      </c>
      <c r="I20" s="98">
        <v>64.790000000000006</v>
      </c>
      <c r="J20" s="98">
        <v>36.340000000000003</v>
      </c>
      <c r="K20" s="98">
        <v>49.34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4596.21</v>
      </c>
      <c r="H21" s="101">
        <f t="shared" si="1"/>
        <v>4104.53</v>
      </c>
      <c r="I21" s="101">
        <f t="shared" si="1"/>
        <v>3978.8</v>
      </c>
      <c r="J21" s="101">
        <f t="shared" si="1"/>
        <v>4002.91</v>
      </c>
      <c r="K21" s="101">
        <f t="shared" si="1"/>
        <v>4056.2999999999993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>
        <f>AVERAGE($B$21:G21)</f>
        <v>4293.4066666666668</v>
      </c>
      <c r="H22" s="111">
        <f>AVERAGE($B$21:H21)</f>
        <v>4266.4242857142863</v>
      </c>
      <c r="I22" s="111">
        <f>AVERAGE($B$21:I21)</f>
        <v>4230.4712500000005</v>
      </c>
      <c r="J22" s="111">
        <f>AVERAGE($B$21:J21)</f>
        <v>4205.1866666666674</v>
      </c>
      <c r="K22" s="111">
        <f>AVERAGE($B$21:K21)</f>
        <v>4190.2980000000007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zoomScaleNormal="100" workbookViewId="0">
      <selection activeCell="K20" sqref="K20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f>122.67+59.99</f>
        <v>182.66</v>
      </c>
      <c r="H10" s="96">
        <f>113.48+59.99</f>
        <v>173.47</v>
      </c>
      <c r="I10" s="96">
        <f>122.67+59.99</f>
        <v>182.66</v>
      </c>
      <c r="J10" s="96">
        <f>59.99+122.67</f>
        <v>182.66</v>
      </c>
      <c r="K10" s="96">
        <f>122.67+65.99</f>
        <v>188.66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6">
        <v>1693.5</v>
      </c>
      <c r="H12" s="98">
        <v>1750</v>
      </c>
      <c r="I12" s="98">
        <f>1750+1550</f>
        <v>3300</v>
      </c>
      <c r="J12" s="96">
        <f>1693.5+1500</f>
        <v>3193.5</v>
      </c>
      <c r="K12" s="98">
        <f>1750+1550</f>
        <v>3300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f>783+239.8</f>
        <v>1022.8</v>
      </c>
      <c r="H15" s="98">
        <v>1026</v>
      </c>
      <c r="I15" s="98">
        <f>341.9+775</f>
        <v>1116.9000000000001</v>
      </c>
      <c r="J15" s="98">
        <v>0</v>
      </c>
      <c r="K15" s="98">
        <f>141.95+247.7+784</f>
        <v>1173.6500000000001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2898.96</v>
      </c>
      <c r="H19" s="101">
        <f t="shared" si="0"/>
        <v>2949.4700000000003</v>
      </c>
      <c r="I19" s="101">
        <f t="shared" si="0"/>
        <v>4599.5599999999995</v>
      </c>
      <c r="J19" s="101">
        <f t="shared" si="0"/>
        <v>3376.16</v>
      </c>
      <c r="K19" s="101">
        <f t="shared" si="0"/>
        <v>4662.3099999999995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350.22</v>
      </c>
      <c r="K20" s="98">
        <f>0.16+62.15</f>
        <v>62.309999999999995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2898.96</v>
      </c>
      <c r="H21" s="101">
        <f t="shared" si="1"/>
        <v>2949.4700000000003</v>
      </c>
      <c r="I21" s="101">
        <f t="shared" si="1"/>
        <v>4599.5599999999995</v>
      </c>
      <c r="J21" s="101">
        <f t="shared" si="1"/>
        <v>3025.9399999999996</v>
      </c>
      <c r="K21" s="101">
        <f t="shared" si="1"/>
        <v>4599.9999999999991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>
        <f>AVERAGE($B$21:G21)</f>
        <v>2913.7566666666667</v>
      </c>
      <c r="H22" s="111">
        <f>AVERAGE($B$21:H21)</f>
        <v>2918.8585714285718</v>
      </c>
      <c r="I22" s="111">
        <f>AVERAGE($B$21:I21)</f>
        <v>3128.94625</v>
      </c>
      <c r="J22" s="111">
        <f>AVERAGE($B$21:J21)</f>
        <v>3117.5011111111107</v>
      </c>
      <c r="K22" s="111">
        <f>AVERAGE($B$21:K21)</f>
        <v>3265.7509999999997</v>
      </c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 H10 J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3" sqref="K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1000</v>
      </c>
      <c r="H5" s="96">
        <v>1000</v>
      </c>
      <c r="I5" s="96">
        <v>1000</v>
      </c>
      <c r="J5" s="96">
        <v>1000</v>
      </c>
      <c r="K5" s="96">
        <v>1000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247.69</v>
      </c>
      <c r="H7" s="96">
        <v>219.01</v>
      </c>
      <c r="I7" s="96">
        <v>171.5</v>
      </c>
      <c r="J7" s="96">
        <v>274.36</v>
      </c>
      <c r="K7" s="96">
        <v>295.55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98">
        <v>3500</v>
      </c>
      <c r="D14" s="98">
        <v>3500</v>
      </c>
      <c r="E14" s="96">
        <v>3500</v>
      </c>
      <c r="F14" s="96">
        <v>3500</v>
      </c>
      <c r="G14" s="98">
        <v>3500</v>
      </c>
      <c r="H14" s="98">
        <v>3500</v>
      </c>
      <c r="I14" s="98">
        <v>3500</v>
      </c>
      <c r="J14" s="98">
        <v>3500</v>
      </c>
      <c r="K14" s="98">
        <v>3500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4747.6900000000005</v>
      </c>
      <c r="H19" s="101">
        <f t="shared" si="0"/>
        <v>4719.01</v>
      </c>
      <c r="I19" s="101">
        <f t="shared" si="0"/>
        <v>4671.5</v>
      </c>
      <c r="J19" s="101">
        <f t="shared" si="0"/>
        <v>4774.3600000000006</v>
      </c>
      <c r="K19" s="101">
        <f t="shared" si="0"/>
        <v>4795.55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147.69</v>
      </c>
      <c r="H20" s="98">
        <v>119.01</v>
      </c>
      <c r="I20" s="98">
        <v>71.5</v>
      </c>
      <c r="J20" s="98">
        <v>174.36</v>
      </c>
      <c r="K20" s="98">
        <v>195.55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4600.0000000000009</v>
      </c>
      <c r="H21" s="101">
        <f t="shared" si="1"/>
        <v>4600</v>
      </c>
      <c r="I21" s="101">
        <f t="shared" si="1"/>
        <v>4600</v>
      </c>
      <c r="J21" s="101">
        <f t="shared" si="1"/>
        <v>4600.0000000000009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>
        <f>AVERAGE($B$21:G21)</f>
        <v>4587.2266666666665</v>
      </c>
      <c r="H22" s="111">
        <f>AVERAGE($B$21:H21)</f>
        <v>4589.0514285714289</v>
      </c>
      <c r="I22" s="111">
        <f>AVERAGE($B$21:I21)</f>
        <v>4590.42</v>
      </c>
      <c r="J22" s="111">
        <f>AVERAGE($B$21:J21)</f>
        <v>4591.4844444444443</v>
      </c>
      <c r="K22" s="111">
        <f>AVERAGE($B$21:K21)</f>
        <v>4592.3360000000002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0" sqref="K20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156" customFormat="1" ht="21.75" thickBot="1">
      <c r="A2" s="178" t="s">
        <v>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112.06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 t="shared" ref="F14:K14" si="0">2500+1000</f>
        <v>3500</v>
      </c>
      <c r="G14" s="96">
        <f t="shared" si="0"/>
        <v>3500</v>
      </c>
      <c r="H14" s="96">
        <f t="shared" si="0"/>
        <v>3500</v>
      </c>
      <c r="I14" s="96">
        <f t="shared" si="0"/>
        <v>3500</v>
      </c>
      <c r="J14" s="96">
        <f t="shared" si="0"/>
        <v>3500</v>
      </c>
      <c r="K14" s="96">
        <f t="shared" si="0"/>
        <v>3500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f>273.8+81.9</f>
        <v>355.70000000000005</v>
      </c>
      <c r="H15" s="98">
        <f>198+55.8+26.2</f>
        <v>280</v>
      </c>
      <c r="I15" s="98">
        <f>152.7+246.3+202.9</f>
        <v>601.9</v>
      </c>
      <c r="J15" s="98">
        <v>177.9</v>
      </c>
      <c r="K15" s="98">
        <f>311.6+69.4+15.2</f>
        <v>396.2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750</v>
      </c>
      <c r="H18" s="98">
        <v>830</v>
      </c>
      <c r="I18" s="98">
        <v>500</v>
      </c>
      <c r="J18" s="98">
        <v>890</v>
      </c>
      <c r="K18" s="98">
        <v>540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1">SUM(C5:C18)</f>
        <v>4609.95</v>
      </c>
      <c r="D19" s="101">
        <f t="shared" si="1"/>
        <v>4463.75</v>
      </c>
      <c r="E19" s="101">
        <f t="shared" si="1"/>
        <v>4528.3</v>
      </c>
      <c r="F19" s="101">
        <f t="shared" si="1"/>
        <v>4540.55</v>
      </c>
      <c r="G19" s="101">
        <f t="shared" si="1"/>
        <v>4605.7</v>
      </c>
      <c r="H19" s="101">
        <f t="shared" si="1"/>
        <v>4610</v>
      </c>
      <c r="I19" s="101">
        <f t="shared" si="1"/>
        <v>4601.8999999999996</v>
      </c>
      <c r="J19" s="101">
        <f t="shared" si="1"/>
        <v>4567.8999999999996</v>
      </c>
      <c r="K19" s="101">
        <f t="shared" si="1"/>
        <v>4548.26</v>
      </c>
      <c r="L19" s="101">
        <f t="shared" si="1"/>
        <v>0</v>
      </c>
      <c r="M19" s="101">
        <f t="shared" si="1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5.7</v>
      </c>
      <c r="H20" s="98">
        <v>10</v>
      </c>
      <c r="I20" s="98">
        <v>1.9</v>
      </c>
      <c r="J20" s="98">
        <v>0</v>
      </c>
      <c r="K20" s="98">
        <v>2.5099999999999998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2">C19-C20</f>
        <v>4600</v>
      </c>
      <c r="D21" s="101">
        <f t="shared" si="2"/>
        <v>4463.75</v>
      </c>
      <c r="E21" s="101">
        <f t="shared" si="2"/>
        <v>4528.3</v>
      </c>
      <c r="F21" s="101">
        <f t="shared" si="2"/>
        <v>4540.55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4567.8999999999996</v>
      </c>
      <c r="K21" s="101">
        <f t="shared" si="2"/>
        <v>4545.75</v>
      </c>
      <c r="L21" s="101">
        <f t="shared" si="2"/>
        <v>0</v>
      </c>
      <c r="M21" s="101">
        <f t="shared" si="2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>
        <f>AVERAGE($B$21:G21)</f>
        <v>4552.3666666666668</v>
      </c>
      <c r="H22" s="111">
        <f>AVERAGE($B$21:H21)</f>
        <v>4559.1714285714288</v>
      </c>
      <c r="I22" s="111">
        <f>AVERAGE($B$21:I21)</f>
        <v>4564.2749999999996</v>
      </c>
      <c r="J22" s="111">
        <f>AVERAGE($B$21:J21)</f>
        <v>4564.6777777777779</v>
      </c>
      <c r="K22" s="111">
        <f>AVERAGE($B$21:K21)</f>
        <v>4562.7849999999999</v>
      </c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1" sqref="K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4000</v>
      </c>
      <c r="H5" s="96">
        <v>4000</v>
      </c>
      <c r="I5" s="96">
        <v>4000</v>
      </c>
      <c r="J5" s="96">
        <v>4000</v>
      </c>
      <c r="K5" s="96">
        <v>4200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932.23</v>
      </c>
      <c r="H7" s="96">
        <v>795.14</v>
      </c>
      <c r="I7" s="96">
        <v>624.41999999999996</v>
      </c>
      <c r="J7" s="96">
        <v>710.6</v>
      </c>
      <c r="K7" s="96">
        <v>867.45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80.22</v>
      </c>
      <c r="H8" s="96">
        <v>80.22</v>
      </c>
      <c r="I8" s="96">
        <v>89.7</v>
      </c>
      <c r="J8" s="96">
        <v>60.23</v>
      </c>
      <c r="K8" s="96">
        <v>70.33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f>385.32+149</f>
        <v>534.31999999999994</v>
      </c>
      <c r="H9" s="96">
        <v>385.32</v>
      </c>
      <c r="I9" s="96">
        <v>385.32</v>
      </c>
      <c r="J9" s="96">
        <v>385.32</v>
      </c>
      <c r="K9" s="96">
        <v>408.43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266.14</v>
      </c>
      <c r="H10" s="96">
        <v>181.05</v>
      </c>
      <c r="I10" s="96">
        <v>169.95</v>
      </c>
      <c r="J10" s="96">
        <f>173.82</f>
        <v>173.82</v>
      </c>
      <c r="K10" s="96">
        <v>168.1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5812.91</v>
      </c>
      <c r="H19" s="101">
        <f t="shared" si="1"/>
        <v>5441.7300000000005</v>
      </c>
      <c r="I19" s="101">
        <f t="shared" si="1"/>
        <v>5269.3899999999994</v>
      </c>
      <c r="J19" s="101">
        <f t="shared" si="1"/>
        <v>5329.9699999999993</v>
      </c>
      <c r="K19" s="101">
        <f t="shared" si="1"/>
        <v>5714.31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1212.9100000000001</v>
      </c>
      <c r="H20" s="98">
        <v>841.73</v>
      </c>
      <c r="I20" s="98">
        <v>669.39</v>
      </c>
      <c r="J20" s="98">
        <v>729.97</v>
      </c>
      <c r="K20" s="98">
        <v>1114.31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4599.9999999999991</v>
      </c>
      <c r="J21" s="101">
        <f t="shared" si="2"/>
        <v>4599.9999999999991</v>
      </c>
      <c r="K21" s="101">
        <f t="shared" si="2"/>
        <v>4600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1" sqref="K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3200</v>
      </c>
      <c r="H5" s="96">
        <v>3200</v>
      </c>
      <c r="I5" s="96">
        <v>3200</v>
      </c>
      <c r="J5" s="96">
        <v>3200</v>
      </c>
      <c r="K5" s="96">
        <v>3200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1400</v>
      </c>
      <c r="H12" s="98">
        <v>1400</v>
      </c>
      <c r="I12" s="98">
        <v>1400</v>
      </c>
      <c r="J12" s="98">
        <v>1400</v>
      </c>
      <c r="K12" s="98">
        <v>1400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4600</v>
      </c>
      <c r="H19" s="101">
        <f t="shared" si="1"/>
        <v>4600</v>
      </c>
      <c r="I19" s="101">
        <f t="shared" si="1"/>
        <v>4600</v>
      </c>
      <c r="J19" s="101">
        <f t="shared" si="1"/>
        <v>4600</v>
      </c>
      <c r="K19" s="101">
        <f t="shared" si="1"/>
        <v>4600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4600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B19" sqref="B19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69">
        <f t="shared" ref="L19:M19" si="2">SUM(L5:L18)</f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3">K19-K20</f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4200</v>
      </c>
      <c r="H12" s="98">
        <v>4340</v>
      </c>
      <c r="I12" s="98">
        <v>4340</v>
      </c>
      <c r="J12" s="98">
        <v>4200</v>
      </c>
      <c r="K12" s="98">
        <v>4340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4200</v>
      </c>
      <c r="H19" s="101">
        <f t="shared" si="1"/>
        <v>4340</v>
      </c>
      <c r="I19" s="101">
        <f t="shared" si="1"/>
        <v>4340</v>
      </c>
      <c r="J19" s="101">
        <f t="shared" si="1"/>
        <v>4200</v>
      </c>
      <c r="K19" s="101">
        <f t="shared" si="1"/>
        <v>4340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4200</v>
      </c>
      <c r="H21" s="101">
        <f t="shared" si="2"/>
        <v>4340</v>
      </c>
      <c r="I21" s="101">
        <f t="shared" si="2"/>
        <v>4340</v>
      </c>
      <c r="J21" s="101">
        <f t="shared" si="2"/>
        <v>4200</v>
      </c>
      <c r="K21" s="101">
        <f t="shared" si="2"/>
        <v>4340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>
        <f>AVERAGE($B$21:G21)</f>
        <v>3903.3333333333335</v>
      </c>
      <c r="H22" s="111">
        <f>AVERAGE($B$21:H21)</f>
        <v>3965.7142857142858</v>
      </c>
      <c r="I22" s="111">
        <f>AVERAGE($B$21:I21)</f>
        <v>4012.5</v>
      </c>
      <c r="J22" s="111">
        <f>AVERAGE($B$21:J21)</f>
        <v>4033.3333333333335</v>
      </c>
      <c r="K22" s="111">
        <f>AVERAGE($B$21:K21)</f>
        <v>4064</v>
      </c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K20" sqref="K20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5" customFormat="1" ht="21.75" thickBot="1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1023.32</v>
      </c>
      <c r="H7" s="96">
        <v>627.42999999999995</v>
      </c>
      <c r="I7" s="96">
        <v>612.65</v>
      </c>
      <c r="J7" s="96">
        <v>702.13</v>
      </c>
      <c r="K7" s="96">
        <v>683.13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122.5</v>
      </c>
      <c r="H8" s="96">
        <v>122.5</v>
      </c>
      <c r="I8" s="96">
        <v>122.5</v>
      </c>
      <c r="J8" s="96">
        <v>130.68</v>
      </c>
      <c r="K8" s="96">
        <v>130.68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436.24</v>
      </c>
      <c r="H9" s="96">
        <v>436.24</v>
      </c>
      <c r="I9" s="96">
        <f>436.24+125.85</f>
        <v>562.09</v>
      </c>
      <c r="J9" s="96">
        <f>436.24+125.85</f>
        <v>562.09</v>
      </c>
      <c r="K9" s="96">
        <f>436.24+125.85</f>
        <v>562.09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230.92</v>
      </c>
      <c r="H10" s="96">
        <v>222.72</v>
      </c>
      <c r="I10" s="96">
        <v>233.68</v>
      </c>
      <c r="J10" s="96">
        <v>225.43</v>
      </c>
      <c r="K10" s="96">
        <v>227.18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3515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f>91+755.7</f>
        <v>846.7</v>
      </c>
      <c r="H15" s="98">
        <v>0</v>
      </c>
      <c r="I15" s="98">
        <f>123+510.05</f>
        <v>633.04999999999995</v>
      </c>
      <c r="J15" s="98">
        <v>190</v>
      </c>
      <c r="K15" s="98">
        <f>125+107.6</f>
        <v>232.6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2659.6800000000003</v>
      </c>
      <c r="H19" s="101">
        <f t="shared" si="0"/>
        <v>1408.89</v>
      </c>
      <c r="I19" s="101">
        <f t="shared" si="0"/>
        <v>2163.9700000000003</v>
      </c>
      <c r="J19" s="101">
        <f t="shared" si="0"/>
        <v>1810.3300000000002</v>
      </c>
      <c r="K19" s="101">
        <f t="shared" si="0"/>
        <v>5350.68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36.28</v>
      </c>
      <c r="H20" s="98">
        <v>2.25</v>
      </c>
      <c r="I20" s="98">
        <v>56.71</v>
      </c>
      <c r="J20" s="98">
        <v>16.940000000000001</v>
      </c>
      <c r="K20" s="98">
        <v>750.68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2623.4</v>
      </c>
      <c r="H21" s="101">
        <f t="shared" si="1"/>
        <v>1406.64</v>
      </c>
      <c r="I21" s="101">
        <f t="shared" si="1"/>
        <v>2107.2600000000002</v>
      </c>
      <c r="J21" s="101">
        <f t="shared" si="1"/>
        <v>1793.39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>
        <f>AVERAGE($B$21:G21)</f>
        <v>1874.6050000000002</v>
      </c>
      <c r="H22" s="111">
        <f>AVERAGE($B$21:H21)</f>
        <v>1807.7528571428572</v>
      </c>
      <c r="I22" s="111">
        <f>AVERAGE($B$21:I21)</f>
        <v>1845.1912500000001</v>
      </c>
      <c r="J22" s="111">
        <f>AVERAGE($B$21:J21)</f>
        <v>1839.4355555555558</v>
      </c>
      <c r="K22" s="111">
        <f>AVERAGE($B$21:K21)</f>
        <v>2115.4920000000002</v>
      </c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1" sqref="K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6">
        <v>4600</v>
      </c>
      <c r="H12" s="98">
        <v>4753.33</v>
      </c>
      <c r="I12" s="98">
        <v>4753.33</v>
      </c>
      <c r="J12" s="98">
        <v>4600</v>
      </c>
      <c r="K12" s="98">
        <v>4753.33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4600</v>
      </c>
      <c r="H19" s="101">
        <f t="shared" si="0"/>
        <v>4753.33</v>
      </c>
      <c r="I19" s="101">
        <f t="shared" si="0"/>
        <v>4753.33</v>
      </c>
      <c r="J19" s="101">
        <f t="shared" si="0"/>
        <v>4600</v>
      </c>
      <c r="K19" s="101">
        <f t="shared" si="0"/>
        <v>4753.33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153.33000000000001</v>
      </c>
      <c r="I20" s="98">
        <v>153.33000000000001</v>
      </c>
      <c r="J20" s="98">
        <v>0</v>
      </c>
      <c r="K20" s="98">
        <v>153.33000000000001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>
        <f>AVERAGE($B$21:G21)</f>
        <v>4548.8883333333333</v>
      </c>
      <c r="H22" s="111">
        <f>AVERAGE($B$21:H21)</f>
        <v>4556.1900000000005</v>
      </c>
      <c r="I22" s="111">
        <f>AVERAGE($B$21:I21)</f>
        <v>4561.6662500000002</v>
      </c>
      <c r="J22" s="111">
        <f>AVERAGE($B$21:J21)</f>
        <v>4565.9255555555555</v>
      </c>
      <c r="K22" s="111">
        <f>AVERAGE($B$21:K21)</f>
        <v>4569.3330000000005</v>
      </c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81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57">
        <v>4480</v>
      </c>
      <c r="H12" s="61">
        <v>2380</v>
      </c>
      <c r="I12" s="61">
        <v>2380</v>
      </c>
      <c r="J12" s="61">
        <v>2380</v>
      </c>
      <c r="K12" s="61">
        <v>2380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1387</v>
      </c>
      <c r="I15" s="61">
        <v>0</v>
      </c>
      <c r="J15" s="61">
        <v>1457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2950</v>
      </c>
      <c r="J18" s="61">
        <v>0</v>
      </c>
      <c r="K18" s="61">
        <v>2170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4480</v>
      </c>
      <c r="H19" s="69">
        <f t="shared" si="1"/>
        <v>3767</v>
      </c>
      <c r="I19" s="69">
        <f t="shared" si="1"/>
        <v>5330</v>
      </c>
      <c r="J19" s="69">
        <f t="shared" si="1"/>
        <v>3837</v>
      </c>
      <c r="K19" s="69">
        <f t="shared" si="1"/>
        <v>4550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730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4480</v>
      </c>
      <c r="H21" s="69">
        <f t="shared" si="2"/>
        <v>3767</v>
      </c>
      <c r="I21" s="69">
        <f t="shared" si="2"/>
        <v>4600</v>
      </c>
      <c r="J21" s="69">
        <f t="shared" si="2"/>
        <v>3837</v>
      </c>
      <c r="K21" s="69">
        <f t="shared" si="2"/>
        <v>4550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>
        <f>AVERAGE($B$21:G21)</f>
        <v>4518.166666666667</v>
      </c>
      <c r="H22" s="77">
        <f>AVERAGE($B$21:H21)</f>
        <v>4410.8571428571431</v>
      </c>
      <c r="I22" s="77">
        <f>AVERAGE($B$21:I21)</f>
        <v>4434.5</v>
      </c>
      <c r="J22" s="77">
        <f>AVERAGE($B$21:J21)</f>
        <v>4368.1111111111113</v>
      </c>
      <c r="K22" s="77">
        <f>AVERAGE($B$21:K21)</f>
        <v>4386.3</v>
      </c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2300</v>
      </c>
      <c r="H5" s="57">
        <v>2300</v>
      </c>
      <c r="I5" s="57">
        <v>2300</v>
      </c>
      <c r="J5" s="57">
        <v>2300</v>
      </c>
      <c r="K5" s="57">
        <v>2300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57">
        <v>2550</v>
      </c>
      <c r="H12" s="57">
        <v>2550</v>
      </c>
      <c r="I12" s="57">
        <v>2550</v>
      </c>
      <c r="J12" s="57">
        <v>2550</v>
      </c>
      <c r="K12" s="57">
        <v>2550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4850</v>
      </c>
      <c r="H19" s="69">
        <f t="shared" si="0"/>
        <v>4850</v>
      </c>
      <c r="I19" s="69">
        <f t="shared" si="0"/>
        <v>4850</v>
      </c>
      <c r="J19" s="69">
        <f t="shared" si="0"/>
        <v>4850</v>
      </c>
      <c r="K19" s="69">
        <f t="shared" si="0"/>
        <v>4850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250</v>
      </c>
      <c r="H20" s="61">
        <v>250</v>
      </c>
      <c r="I20" s="61">
        <v>250</v>
      </c>
      <c r="J20" s="61">
        <v>250</v>
      </c>
      <c r="K20" s="61">
        <v>250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>
        <f>AVERAGE($C$21:K21)</f>
        <v>4600</v>
      </c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2">
        <v>4650</v>
      </c>
      <c r="G12" s="172">
        <v>4500</v>
      </c>
      <c r="H12" s="172">
        <v>4650</v>
      </c>
      <c r="I12" s="172">
        <v>4650</v>
      </c>
      <c r="J12" s="172">
        <v>4500</v>
      </c>
      <c r="K12" s="172">
        <v>4650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4500</v>
      </c>
      <c r="H19" s="69">
        <f t="shared" si="1"/>
        <v>4650</v>
      </c>
      <c r="I19" s="69">
        <f t="shared" si="1"/>
        <v>4650</v>
      </c>
      <c r="J19" s="69">
        <f t="shared" si="1"/>
        <v>4500</v>
      </c>
      <c r="K19" s="69">
        <f t="shared" si="1"/>
        <v>4650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50</v>
      </c>
      <c r="I20" s="61">
        <v>50</v>
      </c>
      <c r="J20" s="61">
        <v>0</v>
      </c>
      <c r="K20" s="61">
        <v>50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4500</v>
      </c>
      <c r="H21" s="69">
        <f t="shared" si="2"/>
        <v>4600</v>
      </c>
      <c r="I21" s="69">
        <f t="shared" si="2"/>
        <v>4600</v>
      </c>
      <c r="J21" s="69">
        <f t="shared" si="2"/>
        <v>4500</v>
      </c>
      <c r="K21" s="69">
        <f t="shared" si="2"/>
        <v>4600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4583.333333333333</v>
      </c>
      <c r="H22" s="77">
        <f>AVERAGE($B$21:H21)</f>
        <v>4585.7142857142853</v>
      </c>
      <c r="I22" s="77">
        <f>AVERAGE($B$21:I21)</f>
        <v>4587.5</v>
      </c>
      <c r="J22" s="77">
        <f>AVERAGE($B$21:J21)</f>
        <v>4577.7777777777774</v>
      </c>
      <c r="K22" s="77">
        <f>AVERAGE($B$21:K21)</f>
        <v>4580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19" sqref="K19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 t="shared" ref="F5:K5" si="0">1614.3+3.9</f>
        <v>1618.2</v>
      </c>
      <c r="G5" s="57">
        <f t="shared" si="0"/>
        <v>1618.2</v>
      </c>
      <c r="H5" s="57">
        <f t="shared" si="0"/>
        <v>1618.2</v>
      </c>
      <c r="I5" s="57">
        <f t="shared" si="0"/>
        <v>1618.2</v>
      </c>
      <c r="J5" s="57">
        <f t="shared" si="0"/>
        <v>1618.2</v>
      </c>
      <c r="K5" s="57">
        <f t="shared" si="0"/>
        <v>1618.2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477.48</v>
      </c>
      <c r="H6" s="57">
        <v>477.48</v>
      </c>
      <c r="I6" s="57">
        <v>477.48</v>
      </c>
      <c r="J6" s="57">
        <v>477.48</v>
      </c>
      <c r="K6" s="57">
        <v>477.48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463.37</v>
      </c>
      <c r="H7" s="57">
        <v>369.96</v>
      </c>
      <c r="I7" s="57">
        <v>224.45</v>
      </c>
      <c r="J7" s="57">
        <v>408.34</v>
      </c>
      <c r="K7" s="57">
        <v>407.75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86.2</v>
      </c>
      <c r="H9" s="57">
        <v>86.2</v>
      </c>
      <c r="I9" s="57">
        <f>86.2+30.4</f>
        <v>116.6</v>
      </c>
      <c r="J9" s="57">
        <f>86.2+30.4</f>
        <v>116.6</v>
      </c>
      <c r="K9" s="57">
        <f>86.2+30.4</f>
        <v>116.6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f>425+229.99+267.38+359.26</f>
        <v>1281.6300000000001</v>
      </c>
      <c r="H10" s="57">
        <f>404.42+425+229.99+266.37+404.42</f>
        <v>1730.2000000000003</v>
      </c>
      <c r="I10" s="57">
        <f>425+229.99+246.89+17.63</f>
        <v>919.51</v>
      </c>
      <c r="J10" s="57">
        <f>425+266.89+249.99+428.72</f>
        <v>1370.6</v>
      </c>
      <c r="K10" s="57">
        <f>425+266.89+249.99+390.04</f>
        <v>1331.92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189.3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3984.52</v>
      </c>
      <c r="C19" s="69">
        <f>SUM(C5:C18)</f>
        <v>3961.72</v>
      </c>
      <c r="D19" s="69">
        <f t="shared" ref="D19:M19" si="2">SUM(D5:D18)</f>
        <v>3814.6099999999997</v>
      </c>
      <c r="E19" s="69">
        <f t="shared" si="2"/>
        <v>4229.76</v>
      </c>
      <c r="F19" s="69">
        <f t="shared" si="2"/>
        <v>3894.53</v>
      </c>
      <c r="G19" s="69">
        <f t="shared" si="2"/>
        <v>3926.88</v>
      </c>
      <c r="H19" s="69">
        <f t="shared" si="2"/>
        <v>4282.0400000000009</v>
      </c>
      <c r="I19" s="69">
        <f t="shared" si="2"/>
        <v>3356.24</v>
      </c>
      <c r="J19" s="69">
        <f t="shared" si="2"/>
        <v>3991.2200000000003</v>
      </c>
      <c r="K19" s="69">
        <f t="shared" si="2"/>
        <v>4141.25</v>
      </c>
      <c r="L19" s="69">
        <f t="shared" si="2"/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3">D19-D20</f>
        <v>3809.0899999999997</v>
      </c>
      <c r="E21" s="69">
        <f t="shared" si="3"/>
        <v>4229.76</v>
      </c>
      <c r="F21" s="69">
        <f t="shared" si="3"/>
        <v>3894.53</v>
      </c>
      <c r="G21" s="69">
        <f t="shared" si="3"/>
        <v>3926.88</v>
      </c>
      <c r="H21" s="69">
        <f t="shared" si="3"/>
        <v>4282.0400000000009</v>
      </c>
      <c r="I21" s="69">
        <f t="shared" si="3"/>
        <v>3356.24</v>
      </c>
      <c r="J21" s="69">
        <f t="shared" si="3"/>
        <v>3991.2200000000003</v>
      </c>
      <c r="K21" s="69">
        <f t="shared" si="3"/>
        <v>4141.25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>
        <f>AVERAGE($B$21:G21)</f>
        <v>3939.9500000000003</v>
      </c>
      <c r="H22" s="77">
        <f>AVERAGE($B$21:H21)</f>
        <v>3988.82</v>
      </c>
      <c r="I22" s="77">
        <f>AVERAGE($B$21:I21)</f>
        <v>3909.7475000000004</v>
      </c>
      <c r="J22" s="77">
        <f>AVERAGE($B$21:J21)</f>
        <v>3918.8000000000006</v>
      </c>
      <c r="K22" s="77">
        <f>AVERAGE($B$21:K21)</f>
        <v>3941.0450000000005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61">
        <v>1950</v>
      </c>
      <c r="H12" s="61">
        <v>1950</v>
      </c>
      <c r="I12" s="61">
        <v>1950</v>
      </c>
      <c r="J12" s="61">
        <v>1950</v>
      </c>
      <c r="K12" s="61">
        <v>1950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2">
        <f>430+170+950+660.4+104.6</f>
        <v>2315</v>
      </c>
      <c r="H13" s="172">
        <v>0</v>
      </c>
      <c r="I13" s="172">
        <v>0</v>
      </c>
      <c r="J13" s="172">
        <v>0</v>
      </c>
      <c r="K13" s="172">
        <f>1166.38+280.8+512.3+37.7</f>
        <v>1997.18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114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4265</v>
      </c>
      <c r="H19" s="69">
        <f t="shared" si="1"/>
        <v>1950</v>
      </c>
      <c r="I19" s="69">
        <f t="shared" si="1"/>
        <v>1950</v>
      </c>
      <c r="J19" s="69">
        <f t="shared" si="1"/>
        <v>1950</v>
      </c>
      <c r="K19" s="69">
        <f t="shared" si="1"/>
        <v>4061.1800000000003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4265</v>
      </c>
      <c r="H21" s="69">
        <f t="shared" si="2"/>
        <v>1950</v>
      </c>
      <c r="I21" s="69">
        <f t="shared" si="2"/>
        <v>1950</v>
      </c>
      <c r="J21" s="69">
        <f t="shared" si="2"/>
        <v>1950</v>
      </c>
      <c r="K21" s="69">
        <f t="shared" si="2"/>
        <v>4061.1800000000003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>
        <f>AVERAGE($B$21:G21)</f>
        <v>3164.0916666666667</v>
      </c>
      <c r="H22" s="77">
        <f>AVERAGE($B$21:H21)</f>
        <v>2990.65</v>
      </c>
      <c r="I22" s="77">
        <f>AVERAGE($B$21:I21)</f>
        <v>2860.5687499999999</v>
      </c>
      <c r="J22" s="77">
        <f>AVERAGE($B$21:J21)</f>
        <v>2759.3944444444442</v>
      </c>
      <c r="K22" s="77">
        <f>AVERAGE($B$21:K21)</f>
        <v>2889.5729999999999</v>
      </c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3250</v>
      </c>
      <c r="H5" s="130">
        <v>3250</v>
      </c>
      <c r="I5" s="130">
        <v>3250</v>
      </c>
      <c r="J5" s="130">
        <v>3250</v>
      </c>
      <c r="K5" s="130">
        <v>3250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378.39</v>
      </c>
      <c r="I7" s="130">
        <f>313.42+325.85</f>
        <v>639.27</v>
      </c>
      <c r="J7" s="130">
        <v>366.68</v>
      </c>
      <c r="K7" s="130">
        <v>366.68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f>147.54+182.85</f>
        <v>330.39</v>
      </c>
      <c r="H10" s="130">
        <f>191.82+163.99</f>
        <v>355.81</v>
      </c>
      <c r="I10" s="130">
        <f>181.44+169.19</f>
        <v>350.63</v>
      </c>
      <c r="J10" s="130">
        <f>163.99+257.8</f>
        <v>421.79</v>
      </c>
      <c r="K10" s="130">
        <f>191.19+164.96</f>
        <v>356.15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218.4</v>
      </c>
      <c r="G15" s="133">
        <f>186.3</f>
        <v>186.3</v>
      </c>
      <c r="H15" s="133">
        <v>553</v>
      </c>
      <c r="I15" s="133">
        <v>360</v>
      </c>
      <c r="J15" s="133">
        <f>172.5+36.6+23.9+131.6+50</f>
        <v>414.6</v>
      </c>
      <c r="K15" s="133">
        <f>24.99+40.8+23.9+79.9+255.6+42</f>
        <v>467.19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30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3814.79</v>
      </c>
      <c r="G19" s="138">
        <f t="shared" si="1"/>
        <v>3766.69</v>
      </c>
      <c r="H19" s="138">
        <f t="shared" si="1"/>
        <v>4537.2</v>
      </c>
      <c r="I19" s="138">
        <f t="shared" si="1"/>
        <v>4599.8999999999996</v>
      </c>
      <c r="J19" s="138">
        <f t="shared" si="1"/>
        <v>4453.07</v>
      </c>
      <c r="K19" s="138">
        <f t="shared" si="1"/>
        <v>4470.0199999999995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23.9</v>
      </c>
      <c r="I20" s="133">
        <v>57.54</v>
      </c>
      <c r="J20" s="133">
        <v>36.6</v>
      </c>
      <c r="K20" s="133">
        <v>95.6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3791.29</v>
      </c>
      <c r="G21" s="138">
        <f t="shared" si="2"/>
        <v>3766.69</v>
      </c>
      <c r="H21" s="138">
        <f t="shared" si="2"/>
        <v>4513.3</v>
      </c>
      <c r="I21" s="138">
        <f t="shared" si="2"/>
        <v>4542.3599999999997</v>
      </c>
      <c r="J21" s="138">
        <f t="shared" si="2"/>
        <v>4416.4699999999993</v>
      </c>
      <c r="K21" s="138">
        <f t="shared" si="2"/>
        <v>4374.4199999999992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3257.4659999999994</v>
      </c>
      <c r="G22" s="77">
        <f>AVERAGE($B$21:G21)</f>
        <v>3342.3366666666661</v>
      </c>
      <c r="H22" s="77">
        <f>AVERAGE($B$21:H21)</f>
        <v>3509.6171428571424</v>
      </c>
      <c r="I22" s="77">
        <f>AVERAGE($B$21:I21)</f>
        <v>3638.7099999999996</v>
      </c>
      <c r="J22" s="77">
        <f>AVERAGE($B$21:J21)</f>
        <v>3725.1277777777773</v>
      </c>
      <c r="K22" s="77">
        <f>AVERAGE($B$21:K21)</f>
        <v>3790.0569999999993</v>
      </c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2500</v>
      </c>
      <c r="H5" s="57">
        <v>2500</v>
      </c>
      <c r="I5" s="57">
        <v>2500</v>
      </c>
      <c r="J5" s="57">
        <v>2500</v>
      </c>
      <c r="K5" s="57">
        <v>2500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57">
        <v>1995</v>
      </c>
      <c r="H12" s="172">
        <v>2061.5</v>
      </c>
      <c r="I12" s="172">
        <v>2061.5</v>
      </c>
      <c r="J12" s="57">
        <v>1995</v>
      </c>
      <c r="K12" s="172">
        <v>2061.5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105.2</v>
      </c>
      <c r="H15" s="61">
        <v>45.8</v>
      </c>
      <c r="I15" s="61">
        <v>42.9</v>
      </c>
      <c r="J15" s="61">
        <v>108.5</v>
      </c>
      <c r="K15" s="61">
        <v>50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4600.2</v>
      </c>
      <c r="H19" s="69">
        <f t="shared" si="0"/>
        <v>4607.3</v>
      </c>
      <c r="I19" s="69">
        <f t="shared" si="0"/>
        <v>4604.3999999999996</v>
      </c>
      <c r="J19" s="69">
        <f t="shared" si="0"/>
        <v>4603.5</v>
      </c>
      <c r="K19" s="69">
        <f t="shared" si="0"/>
        <v>4611.5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0.2</v>
      </c>
      <c r="H20" s="61">
        <v>7.3</v>
      </c>
      <c r="I20" s="61">
        <v>4.4000000000000004</v>
      </c>
      <c r="J20" s="61">
        <v>3.5</v>
      </c>
      <c r="K20" s="61">
        <v>11.5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>
        <f>AVERAGE($C$21:K21)</f>
        <v>4600</v>
      </c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1" sqref="K11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2">
        <v>5583.1</v>
      </c>
      <c r="G12" s="57">
        <v>5403</v>
      </c>
      <c r="H12" s="172">
        <f>2700.1+2883</f>
        <v>5583.1</v>
      </c>
      <c r="I12" s="172">
        <f>2700.1+2883</f>
        <v>5583.1</v>
      </c>
      <c r="J12" s="172">
        <f>2613+2790</f>
        <v>5403</v>
      </c>
      <c r="K12" s="172">
        <f>2700.1+2883</f>
        <v>5583.1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5403</v>
      </c>
      <c r="H19" s="69">
        <f t="shared" si="0"/>
        <v>5583.1</v>
      </c>
      <c r="I19" s="69">
        <f t="shared" si="0"/>
        <v>5583.1</v>
      </c>
      <c r="J19" s="69">
        <f t="shared" si="0"/>
        <v>5403</v>
      </c>
      <c r="K19" s="69">
        <f t="shared" si="0"/>
        <v>5583.1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803</v>
      </c>
      <c r="H20" s="61">
        <v>983.1</v>
      </c>
      <c r="I20" s="61">
        <v>983.1</v>
      </c>
      <c r="J20" s="61">
        <v>803</v>
      </c>
      <c r="K20" s="61">
        <v>983.1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>
        <f>AVERAGE($B$21:G21)</f>
        <v>4540.8466666666673</v>
      </c>
      <c r="H22" s="77">
        <f>AVERAGE($B$21:H21)</f>
        <v>4549.2971428571427</v>
      </c>
      <c r="I22" s="77">
        <f>AVERAGE($B$21:I21)</f>
        <v>4555.6350000000002</v>
      </c>
      <c r="J22" s="77">
        <f>AVERAGE($B$21:J21)</f>
        <v>4560.5644444444442</v>
      </c>
      <c r="K22" s="77">
        <f>AVERAGE($B$21:K21)</f>
        <v>4564.5079999999998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  <ignoredErrors>
    <ignoredError sqref="J1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D20" sqref="D20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98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3" t="s">
        <v>6</v>
      </c>
      <c r="H3" s="183" t="s">
        <v>7</v>
      </c>
      <c r="I3" s="183" t="s">
        <v>16</v>
      </c>
      <c r="J3" s="183" t="s">
        <v>8</v>
      </c>
      <c r="K3" s="183" t="s">
        <v>9</v>
      </c>
      <c r="L3" s="183" t="s">
        <v>10</v>
      </c>
      <c r="M3" s="183" t="s">
        <v>11</v>
      </c>
    </row>
    <row r="4" spans="1:13" s="58" customFormat="1" ht="11.25">
      <c r="A4" s="19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K20" sqref="K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3" t="s">
        <v>19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4" ht="21.75" thickBot="1">
      <c r="A2" s="178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1291.3900000000001</v>
      </c>
      <c r="H5" s="96">
        <v>1291.3900000000001</v>
      </c>
      <c r="I5" s="96">
        <v>1291.3900000000001</v>
      </c>
      <c r="J5" s="96">
        <v>1291.3900000000001</v>
      </c>
      <c r="K5" s="96">
        <v>1291.3900000000001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f>1901.75-G5-G9</f>
        <v>511.53999999999991</v>
      </c>
      <c r="H6" s="96">
        <f>1901.34-H5-H9</f>
        <v>511.12999999999982</v>
      </c>
      <c r="I6" s="96">
        <f>1897.48-I5-I9</f>
        <v>507.26999999999992</v>
      </c>
      <c r="J6" s="96">
        <f>1798.66-J5</f>
        <v>507.27</v>
      </c>
      <c r="K6" s="96">
        <f>1931.43-K5</f>
        <v>640.04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f>55.34+22.89</f>
        <v>78.23</v>
      </c>
      <c r="H7" s="96">
        <v>23.71</v>
      </c>
      <c r="I7" s="96">
        <v>24.35</v>
      </c>
      <c r="J7" s="96">
        <f>16.97+1.58</f>
        <v>18.549999999999997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98.82</v>
      </c>
      <c r="H9" s="96">
        <v>98.82</v>
      </c>
      <c r="I9" s="96">
        <v>98.82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2610</v>
      </c>
      <c r="H12" s="98">
        <v>2697</v>
      </c>
      <c r="I12" s="98">
        <v>2697</v>
      </c>
      <c r="J12" s="98">
        <v>2610</v>
      </c>
      <c r="K12" s="98">
        <v>2697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4589.9799999999996</v>
      </c>
      <c r="H19" s="101">
        <f t="shared" si="0"/>
        <v>4622.05</v>
      </c>
      <c r="I19" s="101">
        <f t="shared" si="0"/>
        <v>4618.83</v>
      </c>
      <c r="J19" s="101">
        <f t="shared" si="0"/>
        <v>4427.21</v>
      </c>
      <c r="K19" s="101">
        <f t="shared" si="0"/>
        <v>4628.43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22.05</v>
      </c>
      <c r="I20" s="98">
        <v>18.829999999999998</v>
      </c>
      <c r="J20" s="98">
        <v>0</v>
      </c>
      <c r="K20" s="98">
        <v>28.43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4589.9799999999996</v>
      </c>
      <c r="H21" s="101">
        <f t="shared" si="1"/>
        <v>4600</v>
      </c>
      <c r="I21" s="101">
        <f t="shared" si="1"/>
        <v>4600</v>
      </c>
      <c r="J21" s="101">
        <f t="shared" si="1"/>
        <v>4427.21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>
        <f>AVERAGE($B$21:G21)</f>
        <v>4488.0516666666672</v>
      </c>
      <c r="H22" s="111">
        <f>AVERAGE($B$21:H21)</f>
        <v>4504.0442857142862</v>
      </c>
      <c r="I22" s="111">
        <f>AVERAGE($B$21:I21)</f>
        <v>4516.0387499999997</v>
      </c>
      <c r="J22" s="111">
        <f>AVERAGE($B$21:J21)</f>
        <v>4506.1688888888884</v>
      </c>
      <c r="K22" s="111">
        <f>AVERAGE($B$21:K21)</f>
        <v>4515.5519999999997</v>
      </c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58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 t="shared" ref="B12:K12" si="0">3300+1400</f>
        <v>4700</v>
      </c>
      <c r="C12" s="61">
        <f t="shared" si="0"/>
        <v>4700</v>
      </c>
      <c r="D12" s="61">
        <f t="shared" si="0"/>
        <v>4700</v>
      </c>
      <c r="E12" s="61">
        <f t="shared" si="0"/>
        <v>4700</v>
      </c>
      <c r="F12" s="61">
        <f t="shared" si="0"/>
        <v>4700</v>
      </c>
      <c r="G12" s="61">
        <f t="shared" si="0"/>
        <v>4700</v>
      </c>
      <c r="H12" s="61">
        <f t="shared" si="0"/>
        <v>4700</v>
      </c>
      <c r="I12" s="61">
        <f t="shared" si="0"/>
        <v>4700</v>
      </c>
      <c r="J12" s="61">
        <f t="shared" si="0"/>
        <v>4700</v>
      </c>
      <c r="K12" s="61">
        <f t="shared" si="0"/>
        <v>4700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4700</v>
      </c>
      <c r="C19" s="69">
        <f>SUM(C5:C18)</f>
        <v>4700</v>
      </c>
      <c r="D19" s="69">
        <f t="shared" ref="D19:M19" si="2">SUM(D5:D18)</f>
        <v>4700</v>
      </c>
      <c r="E19" s="69">
        <f t="shared" si="2"/>
        <v>4700</v>
      </c>
      <c r="F19" s="69">
        <f t="shared" si="2"/>
        <v>4700</v>
      </c>
      <c r="G19" s="69">
        <f t="shared" si="2"/>
        <v>4700</v>
      </c>
      <c r="H19" s="69">
        <f t="shared" si="2"/>
        <v>4700</v>
      </c>
      <c r="I19" s="69">
        <f t="shared" si="2"/>
        <v>4700</v>
      </c>
      <c r="J19" s="69">
        <f t="shared" si="2"/>
        <v>4700</v>
      </c>
      <c r="K19" s="69">
        <f t="shared" si="2"/>
        <v>4700</v>
      </c>
      <c r="L19" s="69">
        <f t="shared" si="2"/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100</v>
      </c>
      <c r="I20" s="61">
        <v>100</v>
      </c>
      <c r="J20" s="61">
        <v>100</v>
      </c>
      <c r="K20" s="61">
        <v>100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3">D19-D20</f>
        <v>4600</v>
      </c>
      <c r="E21" s="69">
        <f t="shared" si="3"/>
        <v>4600</v>
      </c>
      <c r="F21" s="69">
        <f t="shared" si="3"/>
        <v>4600</v>
      </c>
      <c r="G21" s="69">
        <f t="shared" si="3"/>
        <v>4600</v>
      </c>
      <c r="H21" s="69">
        <f t="shared" si="3"/>
        <v>4600</v>
      </c>
      <c r="I21" s="69">
        <f t="shared" si="3"/>
        <v>4600</v>
      </c>
      <c r="J21" s="69">
        <f t="shared" si="3"/>
        <v>4600</v>
      </c>
      <c r="K21" s="69">
        <f t="shared" si="3"/>
        <v>4600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4600</v>
      </c>
      <c r="H22" s="77">
        <f>AVERAGE($B$21:H21)</f>
        <v>4600</v>
      </c>
      <c r="I22" s="77">
        <f>AVERAGE($B$21:I21)</f>
        <v>4600</v>
      </c>
      <c r="J22" s="77">
        <f>AVERAGE($B$21:J21)</f>
        <v>4600</v>
      </c>
      <c r="K22" s="77">
        <f>AVERAGE($B$21:K21)</f>
        <v>4600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K22" sqref="K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2">
        <v>4500</v>
      </c>
      <c r="G12" s="172">
        <v>4500</v>
      </c>
      <c r="H12" s="172">
        <v>4500</v>
      </c>
      <c r="I12" s="172">
        <v>4500</v>
      </c>
      <c r="J12" s="172">
        <v>4500</v>
      </c>
      <c r="K12" s="172">
        <v>4500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4500</v>
      </c>
      <c r="H19" s="69">
        <f t="shared" si="1"/>
        <v>4500</v>
      </c>
      <c r="I19" s="69">
        <f t="shared" si="1"/>
        <v>4500</v>
      </c>
      <c r="J19" s="69">
        <f t="shared" si="1"/>
        <v>4500</v>
      </c>
      <c r="K19" s="69">
        <f t="shared" si="1"/>
        <v>4500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4500</v>
      </c>
      <c r="H21" s="69">
        <f t="shared" si="2"/>
        <v>4500</v>
      </c>
      <c r="I21" s="69">
        <f t="shared" si="2"/>
        <v>4500</v>
      </c>
      <c r="J21" s="69">
        <f t="shared" si="2"/>
        <v>4500</v>
      </c>
      <c r="K21" s="69">
        <f t="shared" si="2"/>
        <v>4500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>
        <f>AVERAGE($B$21:G21)</f>
        <v>4540</v>
      </c>
      <c r="H22" s="77">
        <f>AVERAGE($B$21:H21)</f>
        <v>4534.2857142857147</v>
      </c>
      <c r="I22" s="77">
        <f>AVERAGE($B$21:I21)</f>
        <v>4530</v>
      </c>
      <c r="J22" s="77">
        <f>AVERAGE($B$21:J21)</f>
        <v>4526.666666666667</v>
      </c>
      <c r="K22" s="77">
        <f>AVERAGE($B$21:K21)</f>
        <v>4524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J5" sqref="J5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>
        <v>4800</v>
      </c>
      <c r="F12" s="172">
        <v>4800</v>
      </c>
      <c r="G12" s="172">
        <v>4800</v>
      </c>
      <c r="H12" s="172">
        <v>4800</v>
      </c>
      <c r="I12" s="172">
        <v>4800</v>
      </c>
      <c r="J12" s="172">
        <v>4800</v>
      </c>
      <c r="K12" s="172">
        <v>4800</v>
      </c>
      <c r="L12" s="172">
        <v>0</v>
      </c>
      <c r="M12" s="95">
        <v>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 t="s">
        <v>35</v>
      </c>
      <c r="D19" s="69">
        <f t="shared" si="0"/>
        <v>4800</v>
      </c>
      <c r="E19" s="69">
        <f t="shared" si="0"/>
        <v>4800</v>
      </c>
      <c r="F19" s="69">
        <f t="shared" ref="F19:L19" si="1">SUM(F5:F18)</f>
        <v>4800</v>
      </c>
      <c r="G19" s="69">
        <f t="shared" si="1"/>
        <v>4800</v>
      </c>
      <c r="H19" s="69">
        <f t="shared" si="1"/>
        <v>4800</v>
      </c>
      <c r="I19" s="69">
        <f t="shared" si="1"/>
        <v>4800</v>
      </c>
      <c r="J19" s="69">
        <f t="shared" si="1"/>
        <v>4800</v>
      </c>
      <c r="K19" s="69">
        <f t="shared" ref="K19" si="2">SUM(K5:K18)</f>
        <v>4800</v>
      </c>
      <c r="L19" s="69">
        <f t="shared" si="1"/>
        <v>0</v>
      </c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116">
        <v>200</v>
      </c>
      <c r="H20" s="116">
        <v>200</v>
      </c>
      <c r="I20" s="116">
        <v>200</v>
      </c>
      <c r="J20" s="116">
        <v>200</v>
      </c>
      <c r="K20" s="116">
        <v>200</v>
      </c>
      <c r="L20" s="116">
        <v>0</v>
      </c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L21" si="3">F19-F20</f>
        <v>4600</v>
      </c>
      <c r="G21" s="69">
        <f t="shared" si="3"/>
        <v>4600</v>
      </c>
      <c r="H21" s="69">
        <f t="shared" si="3"/>
        <v>4600</v>
      </c>
      <c r="I21" s="69">
        <f t="shared" si="3"/>
        <v>4600</v>
      </c>
      <c r="J21" s="69">
        <f t="shared" si="3"/>
        <v>4600</v>
      </c>
      <c r="K21" s="69">
        <f t="shared" ref="K21" si="4">K19-K20</f>
        <v>4600</v>
      </c>
      <c r="L21" s="69">
        <f t="shared" si="3"/>
        <v>0</v>
      </c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>
        <f>AVERAGE($B$21:G21)</f>
        <v>3833.3333333333335</v>
      </c>
      <c r="H22" s="77">
        <f>AVERAGE($B$21:H21)</f>
        <v>3942.8571428571427</v>
      </c>
      <c r="I22" s="77">
        <f>AVERAGE($B$21:I21)</f>
        <v>4025</v>
      </c>
      <c r="J22" s="77">
        <f>AVERAGE($B$21:J21)</f>
        <v>4088.8888888888887</v>
      </c>
      <c r="K22" s="77">
        <f>AVERAGE($B$21:K21)</f>
        <v>4140</v>
      </c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B19" sqref="B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:M19" si="1">SUM(K5:K18)</f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2">K19-K20</f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 t="shared" ref="B22:G22" si="3">AVERAGE(B21)</f>
        <v>0</v>
      </c>
      <c r="C22" s="77">
        <f t="shared" si="3"/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ref="H22:I22" si="4">AVERAGE(H21)</f>
        <v>0</v>
      </c>
      <c r="I22" s="77">
        <f t="shared" si="4"/>
        <v>0</v>
      </c>
      <c r="J22" s="77">
        <f t="shared" ref="J22" si="5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1" sqref="K2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700</v>
      </c>
      <c r="K5" s="23">
        <v>800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17.989999999999998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2100</v>
      </c>
      <c r="H12" s="25">
        <v>2170</v>
      </c>
      <c r="I12" s="24">
        <v>2170</v>
      </c>
      <c r="J12" s="25">
        <v>2100</v>
      </c>
      <c r="K12" s="24">
        <v>2170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2100</v>
      </c>
      <c r="H19" s="22">
        <f t="shared" si="0"/>
        <v>2170</v>
      </c>
      <c r="I19" s="22">
        <f t="shared" si="0"/>
        <v>2170</v>
      </c>
      <c r="J19" s="22">
        <f t="shared" si="0"/>
        <v>2800</v>
      </c>
      <c r="K19" s="22">
        <f t="shared" si="0"/>
        <v>2987.99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662.92</v>
      </c>
      <c r="I20" s="24">
        <v>0</v>
      </c>
      <c r="J20" s="24">
        <v>0</v>
      </c>
      <c r="K20" s="24">
        <v>100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2100</v>
      </c>
      <c r="H21" s="22">
        <f t="shared" si="1"/>
        <v>1507.08</v>
      </c>
      <c r="I21" s="22">
        <f t="shared" si="1"/>
        <v>2170</v>
      </c>
      <c r="J21" s="22">
        <f t="shared" si="1"/>
        <v>2800</v>
      </c>
      <c r="K21" s="22">
        <f t="shared" si="1"/>
        <v>2887.99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>
        <f>AVERAGE($B$21:G21)</f>
        <v>3166.6666666666665</v>
      </c>
      <c r="H22" s="53">
        <f>AVERAGE($B$21:H21)</f>
        <v>2929.5828571428574</v>
      </c>
      <c r="I22" s="53">
        <f>AVERAGE($B$21:I21)</f>
        <v>2834.6350000000002</v>
      </c>
      <c r="J22" s="53">
        <f>AVERAGE($B$21:J21)</f>
        <v>2830.7866666666669</v>
      </c>
      <c r="K22" s="53">
        <f>AVERAGE($B$21:K21)</f>
        <v>2836.5070000000001</v>
      </c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topLeftCell="A3" zoomScaleNormal="100" workbookViewId="0">
      <selection activeCell="B18" sqref="B18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69">
        <f t="shared" ref="L19:M19" si="2">SUM(L5:L18)</f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3">K19-K20</f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77">
        <f t="shared" ref="B22:G22" si="4">AVERAGE(B21)</f>
        <v>0</v>
      </c>
      <c r="C22" s="77">
        <f t="shared" si="4"/>
        <v>0</v>
      </c>
      <c r="D22" s="77">
        <f t="shared" si="4"/>
        <v>0</v>
      </c>
      <c r="E22" s="77">
        <f t="shared" si="4"/>
        <v>0</v>
      </c>
      <c r="F22" s="77">
        <f t="shared" si="4"/>
        <v>0</v>
      </c>
      <c r="G22" s="77">
        <f t="shared" si="4"/>
        <v>0</v>
      </c>
      <c r="H22" s="77">
        <f t="shared" ref="H22:I22" si="5">AVERAGE(H21)</f>
        <v>0</v>
      </c>
      <c r="I22" s="77">
        <f t="shared" si="5"/>
        <v>0</v>
      </c>
      <c r="J22" s="77">
        <f t="shared" ref="J22" si="6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700</v>
      </c>
      <c r="H5" s="96">
        <v>700</v>
      </c>
      <c r="I5" s="96">
        <v>700</v>
      </c>
      <c r="J5" s="96">
        <v>700</v>
      </c>
      <c r="K5" s="96">
        <f>500+700</f>
        <v>1200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126.36</v>
      </c>
      <c r="H7" s="96">
        <v>126.34</v>
      </c>
      <c r="I7" s="96">
        <v>89.96</v>
      </c>
      <c r="J7" s="96">
        <v>121.54</v>
      </c>
      <c r="K7" s="96">
        <v>120.53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61.95</v>
      </c>
      <c r="H8" s="96">
        <v>61.95</v>
      </c>
      <c r="I8" s="96">
        <v>69.06</v>
      </c>
      <c r="J8" s="96">
        <v>66.12</v>
      </c>
      <c r="K8" s="96">
        <v>66.12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6">
        <v>2600</v>
      </c>
      <c r="H12" s="98">
        <v>2686.67</v>
      </c>
      <c r="I12" s="98">
        <v>2686.67</v>
      </c>
      <c r="J12" s="96">
        <v>2600</v>
      </c>
      <c r="K12" s="98">
        <v>2686.67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99.3</v>
      </c>
      <c r="I15" s="98">
        <v>118.42</v>
      </c>
      <c r="J15" s="98">
        <v>0</v>
      </c>
      <c r="K15" s="98">
        <v>162.44999999999999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480</v>
      </c>
      <c r="I18" s="98">
        <v>0</v>
      </c>
      <c r="J18" s="98">
        <v>280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3488.31</v>
      </c>
      <c r="H19" s="101">
        <f t="shared" si="0"/>
        <v>4154.26</v>
      </c>
      <c r="I19" s="101">
        <f t="shared" si="0"/>
        <v>3664.11</v>
      </c>
      <c r="J19" s="101">
        <f t="shared" si="0"/>
        <v>3767.66</v>
      </c>
      <c r="K19" s="101">
        <f t="shared" si="0"/>
        <v>4235.7700000000004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3488.31</v>
      </c>
      <c r="H21" s="101">
        <f t="shared" si="1"/>
        <v>4154.26</v>
      </c>
      <c r="I21" s="101">
        <f t="shared" si="1"/>
        <v>3664.11</v>
      </c>
      <c r="J21" s="101">
        <f t="shared" si="1"/>
        <v>3767.66</v>
      </c>
      <c r="K21" s="101">
        <f t="shared" si="1"/>
        <v>4235.7700000000004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>
        <f>AVERAGE($B$21:G21)</f>
        <v>3679.64</v>
      </c>
      <c r="H22" s="111">
        <f>AVERAGE($B$21:H21)</f>
        <v>3747.4428571428571</v>
      </c>
      <c r="I22" s="111">
        <f>AVERAGE($B$21:I21)</f>
        <v>3737.0262499999999</v>
      </c>
      <c r="J22" s="111">
        <f>AVERAGE($B$21:J21)</f>
        <v>3740.4299999999994</v>
      </c>
      <c r="K22" s="111">
        <f>AVERAGE($B$21:K21)</f>
        <v>3789.9639999999999</v>
      </c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B18" sqref="B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22">
        <f t="shared" ref="L19:M19" si="2">SUM(L5:L18)</f>
        <v>0</v>
      </c>
      <c r="M19" s="22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22">
        <f t="shared" ref="K21:M21" si="3">K19-K20</f>
        <v>0</v>
      </c>
      <c r="L21" s="22">
        <f t="shared" si="3"/>
        <v>0</v>
      </c>
      <c r="M21" s="22">
        <f t="shared" si="3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abSelected="1" zoomScaleNormal="100" workbookViewId="0">
      <selection activeCell="J12" sqref="J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6">
        <v>4500</v>
      </c>
      <c r="H12" s="98">
        <v>4650</v>
      </c>
      <c r="I12" s="98">
        <v>4650</v>
      </c>
      <c r="J12" s="98">
        <v>4500</v>
      </c>
      <c r="K12" s="98">
        <v>4650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4500</v>
      </c>
      <c r="H19" s="101">
        <f t="shared" si="0"/>
        <v>4650</v>
      </c>
      <c r="I19" s="101">
        <f t="shared" si="0"/>
        <v>4650</v>
      </c>
      <c r="J19" s="101">
        <f t="shared" si="0"/>
        <v>4500</v>
      </c>
      <c r="K19" s="101">
        <f t="shared" si="0"/>
        <v>4650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50</v>
      </c>
      <c r="I20" s="98">
        <v>50</v>
      </c>
      <c r="J20" s="98">
        <v>0</v>
      </c>
      <c r="K20" s="98">
        <v>50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4500</v>
      </c>
      <c r="H21" s="101">
        <f t="shared" si="1"/>
        <v>4600</v>
      </c>
      <c r="I21" s="101">
        <f t="shared" si="1"/>
        <v>4600</v>
      </c>
      <c r="J21" s="101">
        <f t="shared" si="1"/>
        <v>4500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>
        <f>AVERAGE($B$21:G21)</f>
        <v>4500</v>
      </c>
      <c r="H22" s="111">
        <f>AVERAGE($B$21:H21)</f>
        <v>4514.2857142857147</v>
      </c>
      <c r="I22" s="111">
        <f>AVERAGE($B$21:I21)</f>
        <v>4525</v>
      </c>
      <c r="J22" s="111">
        <f>AVERAGE($B$21:J21)</f>
        <v>4522.2222222222226</v>
      </c>
      <c r="K22" s="111">
        <f>AVERAGE($B$21:K21)</f>
        <v>4530</v>
      </c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9" sqref="K19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1500</v>
      </c>
      <c r="H5" s="96">
        <v>1500</v>
      </c>
      <c r="I5" s="96">
        <v>1500</v>
      </c>
      <c r="J5" s="96">
        <v>1500</v>
      </c>
      <c r="K5" s="96">
        <v>1500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245.07</v>
      </c>
      <c r="H7" s="96">
        <v>194.4</v>
      </c>
      <c r="I7" s="96">
        <v>135.01</v>
      </c>
      <c r="J7" s="96">
        <v>193.5</v>
      </c>
      <c r="K7" s="96">
        <v>315.60000000000002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83.6</v>
      </c>
      <c r="H8" s="96">
        <v>83.6</v>
      </c>
      <c r="I8" s="96">
        <v>83.6</v>
      </c>
      <c r="J8" s="96">
        <v>89.16</v>
      </c>
      <c r="K8" s="96">
        <v>89.16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175.56</v>
      </c>
      <c r="H10" s="96">
        <v>171.52</v>
      </c>
      <c r="I10" s="96">
        <v>146.91</v>
      </c>
      <c r="J10" s="96">
        <v>143.05000000000001</v>
      </c>
      <c r="K10" s="96">
        <v>149.94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2800</v>
      </c>
      <c r="H12" s="98">
        <v>2800</v>
      </c>
      <c r="I12" s="98">
        <v>2800</v>
      </c>
      <c r="J12" s="98">
        <v>2800</v>
      </c>
      <c r="K12" s="98">
        <v>2800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4804.2299999999996</v>
      </c>
      <c r="H19" s="101">
        <f t="shared" si="1"/>
        <v>4749.5200000000004</v>
      </c>
      <c r="I19" s="101">
        <f t="shared" si="1"/>
        <v>4665.5200000000004</v>
      </c>
      <c r="J19" s="101">
        <f t="shared" si="1"/>
        <v>4725.71</v>
      </c>
      <c r="K19" s="101">
        <f t="shared" si="1"/>
        <v>4854.7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204.23</v>
      </c>
      <c r="H20" s="98">
        <v>149.52000000000001</v>
      </c>
      <c r="I20" s="98">
        <v>65.52</v>
      </c>
      <c r="J20" s="98">
        <v>125.71</v>
      </c>
      <c r="K20" s="98">
        <v>254.7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4600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>
        <f>AVERAGE($B$21:G21)</f>
        <v>4598.043333333334</v>
      </c>
      <c r="H22" s="111">
        <f>AVERAGE($B$21:H21)</f>
        <v>4598.3228571428572</v>
      </c>
      <c r="I22" s="111">
        <f>AVERAGE($B$21:I21)</f>
        <v>4598.5325000000003</v>
      </c>
      <c r="J22" s="111">
        <f>AVERAGE($B$21:J21)</f>
        <v>4598.695555555556</v>
      </c>
      <c r="K22" s="111">
        <f>AVERAGE($B$21:K21)</f>
        <v>4598.826</v>
      </c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topLeftCell="A4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1" sqref="K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2700</v>
      </c>
      <c r="H5" s="57">
        <v>2700</v>
      </c>
      <c r="I5" s="57">
        <v>2700</v>
      </c>
      <c r="J5" s="57">
        <v>2700</v>
      </c>
      <c r="K5" s="57">
        <v>2700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61">
        <v>1900</v>
      </c>
      <c r="H12" s="61">
        <v>1900</v>
      </c>
      <c r="I12" s="61">
        <v>1900</v>
      </c>
      <c r="J12" s="61">
        <v>1900</v>
      </c>
      <c r="K12" s="61">
        <v>1900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4600</v>
      </c>
      <c r="H19" s="69">
        <f t="shared" si="0"/>
        <v>4600</v>
      </c>
      <c r="I19" s="69">
        <f t="shared" si="0"/>
        <v>4600</v>
      </c>
      <c r="J19" s="69">
        <f t="shared" si="0"/>
        <v>4600</v>
      </c>
      <c r="K19" s="69">
        <f t="shared" si="0"/>
        <v>4600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>
        <f>AVERAGE($C$21:G21)</f>
        <v>4220</v>
      </c>
      <c r="H22" s="77">
        <f>AVERAGE($C$21:H21)</f>
        <v>4283.333333333333</v>
      </c>
      <c r="I22" s="77">
        <f>AVERAGE($C$21:I21)</f>
        <v>4328.5714285714284</v>
      </c>
      <c r="J22" s="77">
        <f>AVERAGE($C$21:J21)</f>
        <v>4362.5</v>
      </c>
      <c r="K22" s="77">
        <f>AVERAGE($C$21:K21)</f>
        <v>4388.8888888888887</v>
      </c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topLeftCell="A13" zoomScaleNormal="100" workbookViewId="0">
      <selection activeCell="D20" sqref="D20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7" customFormat="1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77" customFormat="1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K20" sqref="K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2">
        <v>4800</v>
      </c>
      <c r="G12" s="57">
        <v>4640</v>
      </c>
      <c r="H12" s="172">
        <v>4960</v>
      </c>
      <c r="I12" s="61">
        <v>4800</v>
      </c>
      <c r="J12" s="61">
        <v>4800</v>
      </c>
      <c r="K12" s="172">
        <v>4960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4640</v>
      </c>
      <c r="H19" s="69">
        <f t="shared" si="0"/>
        <v>4960</v>
      </c>
      <c r="I19" s="69">
        <f t="shared" si="0"/>
        <v>4800</v>
      </c>
      <c r="J19" s="69">
        <f t="shared" si="0"/>
        <v>4800</v>
      </c>
      <c r="K19" s="69">
        <f t="shared" si="0"/>
        <v>4960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40</v>
      </c>
      <c r="H20" s="61">
        <v>360</v>
      </c>
      <c r="I20" s="61">
        <v>200</v>
      </c>
      <c r="J20" s="61">
        <v>200</v>
      </c>
      <c r="K20" s="61">
        <v>360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>
        <f>AVERAGE($C$21:G21)</f>
        <v>4448</v>
      </c>
      <c r="H22" s="77">
        <f>AVERAGE($C$21:H21)</f>
        <v>4473.333333333333</v>
      </c>
      <c r="I22" s="77">
        <f>AVERAGE($C$21:I21)</f>
        <v>4491.4285714285716</v>
      </c>
      <c r="J22" s="77">
        <f>AVERAGE($C$21:J21)</f>
        <v>4505</v>
      </c>
      <c r="K22" s="77">
        <f>AVERAGE($C$21:K21)</f>
        <v>4515.5555555555557</v>
      </c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K22" sqref="K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7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430</v>
      </c>
      <c r="H5" s="96">
        <v>430</v>
      </c>
      <c r="I5" s="96">
        <v>430</v>
      </c>
      <c r="J5" s="96">
        <v>500</v>
      </c>
      <c r="K5" s="96">
        <v>500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667.4</v>
      </c>
      <c r="H6" s="96">
        <v>666.96</v>
      </c>
      <c r="I6" s="96">
        <v>666.52</v>
      </c>
      <c r="J6" s="96">
        <v>728.52</v>
      </c>
      <c r="K6" s="96">
        <v>728.04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85</v>
      </c>
      <c r="H9" s="96">
        <v>85</v>
      </c>
      <c r="I9" s="96">
        <v>85</v>
      </c>
      <c r="J9" s="96">
        <v>85</v>
      </c>
      <c r="K9" s="96">
        <v>85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3600</v>
      </c>
      <c r="H12" s="98">
        <v>3600</v>
      </c>
      <c r="I12" s="98">
        <f>1360+2160</f>
        <v>3520</v>
      </c>
      <c r="J12" s="98">
        <f>1920+1680</f>
        <v>3600</v>
      </c>
      <c r="K12" s="98">
        <f>1760+1840</f>
        <v>3600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4782.3999999999996</v>
      </c>
      <c r="H19" s="101">
        <f t="shared" si="0"/>
        <v>4781.96</v>
      </c>
      <c r="I19" s="101">
        <f t="shared" si="0"/>
        <v>4701.5200000000004</v>
      </c>
      <c r="J19" s="101">
        <f t="shared" si="0"/>
        <v>4913.5200000000004</v>
      </c>
      <c r="K19" s="101">
        <f t="shared" si="0"/>
        <v>4913.04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182.4</v>
      </c>
      <c r="H20" s="98">
        <v>181.96</v>
      </c>
      <c r="I20" s="98">
        <v>101.52</v>
      </c>
      <c r="J20" s="98">
        <v>313.52</v>
      </c>
      <c r="K20" s="98">
        <v>313.04000000000002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20" sqref="K20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4" ht="21.75" thickBot="1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4" s="157" customFormat="1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4" s="156" customFormat="1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191.29</v>
      </c>
      <c r="I10" s="96">
        <v>211.32</v>
      </c>
      <c r="J10" s="96">
        <v>205.71</v>
      </c>
      <c r="K10" s="96">
        <v>205.71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f>1060+70</f>
        <v>1130</v>
      </c>
      <c r="H13" s="98">
        <f>895+505</f>
        <v>1400</v>
      </c>
      <c r="I13" s="98">
        <f>370+1060</f>
        <v>1430</v>
      </c>
      <c r="J13" s="98">
        <f>350+180+1100</f>
        <v>1630</v>
      </c>
      <c r="K13" s="98">
        <v>1180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6">
        <v>2000</v>
      </c>
      <c r="H14" s="96">
        <v>2000</v>
      </c>
      <c r="I14" s="96">
        <v>2000</v>
      </c>
      <c r="J14" s="96">
        <v>2000</v>
      </c>
      <c r="K14" s="96">
        <v>2000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f>411.8+480</f>
        <v>891.8</v>
      </c>
      <c r="H15" s="98">
        <f>170+286.3+470</f>
        <v>926.3</v>
      </c>
      <c r="I15" s="98">
        <f>17.98+25.98+293.2+405</f>
        <v>742.16</v>
      </c>
      <c r="J15" s="98">
        <f>392.4+300</f>
        <v>692.4</v>
      </c>
      <c r="K15" s="98">
        <f>345.2+500</f>
        <v>845.2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200</v>
      </c>
      <c r="J18" s="98">
        <v>150</v>
      </c>
      <c r="K18" s="98">
        <v>200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4021.8</v>
      </c>
      <c r="H19" s="101">
        <f t="shared" si="0"/>
        <v>4517.59</v>
      </c>
      <c r="I19" s="101">
        <f t="shared" si="0"/>
        <v>4583.4799999999996</v>
      </c>
      <c r="J19" s="101">
        <f t="shared" si="0"/>
        <v>4678.1099999999997</v>
      </c>
      <c r="K19" s="101">
        <f t="shared" si="0"/>
        <v>4430.91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49.57</v>
      </c>
      <c r="J20" s="98">
        <v>78.11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4021.8</v>
      </c>
      <c r="H21" s="101">
        <f t="shared" si="1"/>
        <v>4517.59</v>
      </c>
      <c r="I21" s="101">
        <f t="shared" si="1"/>
        <v>4533.91</v>
      </c>
      <c r="J21" s="101">
        <f t="shared" si="1"/>
        <v>4600</v>
      </c>
      <c r="K21" s="101">
        <f t="shared" si="1"/>
        <v>4430.91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>
        <f>AVERAGE($B$21:G21)</f>
        <v>3828.3833333333332</v>
      </c>
      <c r="H22" s="111">
        <f>AVERAGE($B$21:H21)</f>
        <v>3926.8414285714284</v>
      </c>
      <c r="I22" s="111">
        <f>AVERAGE($B$21:I21)</f>
        <v>4002.7249999999999</v>
      </c>
      <c r="J22" s="111">
        <f>AVERAGE($B$21:J21)</f>
        <v>4069.0888888888894</v>
      </c>
      <c r="K22" s="111">
        <f>AVERAGE($B$21:K21)</f>
        <v>4105.2710000000006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9" sqref="K19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5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156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4704</v>
      </c>
      <c r="H12" s="98">
        <v>4704</v>
      </c>
      <c r="I12" s="98">
        <v>4704</v>
      </c>
      <c r="J12" s="98">
        <v>4704</v>
      </c>
      <c r="K12" s="98">
        <v>4704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4704</v>
      </c>
      <c r="H19" s="101">
        <f t="shared" si="0"/>
        <v>4704</v>
      </c>
      <c r="I19" s="101">
        <f t="shared" si="0"/>
        <v>4704</v>
      </c>
      <c r="J19" s="101">
        <f t="shared" si="0"/>
        <v>4704</v>
      </c>
      <c r="K19" s="101">
        <f t="shared" si="0"/>
        <v>4704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104</v>
      </c>
      <c r="H20" s="98">
        <f>104+125.9</f>
        <v>229.9</v>
      </c>
      <c r="I20" s="98">
        <v>104</v>
      </c>
      <c r="J20" s="98">
        <f>76.39+104</f>
        <v>180.39</v>
      </c>
      <c r="K20" s="98">
        <v>104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4600</v>
      </c>
      <c r="H21" s="101">
        <f t="shared" si="1"/>
        <v>4474.1000000000004</v>
      </c>
      <c r="I21" s="101">
        <f t="shared" si="1"/>
        <v>4600</v>
      </c>
      <c r="J21" s="101">
        <f t="shared" si="1"/>
        <v>4523.6099999999997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>
        <f>AVERAGE($B$21:G21)</f>
        <v>4192.6549999999997</v>
      </c>
      <c r="H22" s="111">
        <f>AVERAGE($B$21:H21)</f>
        <v>4232.8614285714284</v>
      </c>
      <c r="I22" s="111">
        <f>AVERAGE($B$21:I21)</f>
        <v>4278.7537499999999</v>
      </c>
      <c r="J22" s="111">
        <f>AVERAGE($B$21:J21)</f>
        <v>4305.96</v>
      </c>
      <c r="K22" s="111">
        <f>AVERAGE($B$21:K21)</f>
        <v>4335.3639999999996</v>
      </c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20" sqref="K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1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2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2010</v>
      </c>
      <c r="H12" s="98">
        <f>2356+2356</f>
        <v>4712</v>
      </c>
      <c r="I12" s="98">
        <f>2356+2356</f>
        <v>4712</v>
      </c>
      <c r="J12" s="98">
        <f>2280+2280</f>
        <v>4560</v>
      </c>
      <c r="K12" s="98">
        <f>2356+2356</f>
        <v>4712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1763.88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3773.88</v>
      </c>
      <c r="H19" s="101">
        <f t="shared" si="0"/>
        <v>4712</v>
      </c>
      <c r="I19" s="101">
        <f t="shared" si="0"/>
        <v>4712</v>
      </c>
      <c r="J19" s="101">
        <f t="shared" si="0"/>
        <v>4560</v>
      </c>
      <c r="K19" s="101">
        <f t="shared" si="0"/>
        <v>4712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112</v>
      </c>
      <c r="I20" s="98">
        <v>112</v>
      </c>
      <c r="J20" s="98">
        <v>0</v>
      </c>
      <c r="K20" s="98">
        <v>112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3773.88</v>
      </c>
      <c r="H21" s="101">
        <f t="shared" si="1"/>
        <v>4600</v>
      </c>
      <c r="I21" s="101">
        <f t="shared" si="1"/>
        <v>4600</v>
      </c>
      <c r="J21" s="101">
        <f t="shared" si="1"/>
        <v>4560</v>
      </c>
      <c r="K21" s="101">
        <f t="shared" si="1"/>
        <v>4600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>
        <f>AVERAGE($B$21:G21)</f>
        <v>4387.8966666666665</v>
      </c>
      <c r="H22" s="111">
        <f>AVERAGE($B$21:H21)</f>
        <v>4418.1971428571433</v>
      </c>
      <c r="I22" s="111">
        <f>AVERAGE($B$21:I21)</f>
        <v>4440.9225000000006</v>
      </c>
      <c r="J22" s="111">
        <f>AVERAGE($B$21:J21)</f>
        <v>4454.1533333333336</v>
      </c>
      <c r="K22" s="111">
        <f>AVERAGE($B$21:K21)</f>
        <v>4468.7380000000003</v>
      </c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J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K20" sqref="K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8" t="s">
        <v>19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ht="21.75" thickBot="1">
      <c r="A2" s="178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s="176" customFormat="1" ht="11.25">
      <c r="A3" s="189" t="s">
        <v>0</v>
      </c>
      <c r="B3" s="196" t="s">
        <v>1</v>
      </c>
      <c r="C3" s="187" t="s">
        <v>2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7</v>
      </c>
      <c r="I3" s="187" t="s">
        <v>16</v>
      </c>
      <c r="J3" s="187" t="s">
        <v>8</v>
      </c>
      <c r="K3" s="187" t="s">
        <v>9</v>
      </c>
      <c r="L3" s="187" t="s">
        <v>10</v>
      </c>
      <c r="M3" s="188" t="s">
        <v>11</v>
      </c>
    </row>
    <row r="4" spans="1:13" s="58" customFormat="1" ht="11.25">
      <c r="A4" s="190"/>
      <c r="B4" s="19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6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1900</v>
      </c>
      <c r="H5" s="96">
        <v>1900</v>
      </c>
      <c r="I5" s="96">
        <v>1900</v>
      </c>
      <c r="J5" s="96">
        <v>1900</v>
      </c>
      <c r="K5" s="96">
        <v>1900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720.13</v>
      </c>
      <c r="H6" s="96">
        <v>720.13</v>
      </c>
      <c r="I6" s="96">
        <v>739.08</v>
      </c>
      <c r="J6" s="96">
        <v>720.13</v>
      </c>
      <c r="K6" s="96">
        <v>720.13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510.74</v>
      </c>
      <c r="H7" s="96">
        <v>368.6</v>
      </c>
      <c r="I7" s="96">
        <v>214.96</v>
      </c>
      <c r="J7" s="96">
        <v>402.88</v>
      </c>
      <c r="K7" s="96">
        <v>398.84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298.70999999999998</v>
      </c>
      <c r="H9" s="96">
        <v>298.70999999999998</v>
      </c>
      <c r="I9" s="96">
        <f>298.71+221.43</f>
        <v>520.14</v>
      </c>
      <c r="J9" s="96">
        <v>298.70999999999998</v>
      </c>
      <c r="K9" s="96">
        <v>298.70999999999998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f>98.99+94.98</f>
        <v>193.97</v>
      </c>
      <c r="H10" s="96">
        <f>98.99+91.67</f>
        <v>190.66</v>
      </c>
      <c r="I10" s="96">
        <f>98.98+103.19</f>
        <v>202.17000000000002</v>
      </c>
      <c r="J10" s="96">
        <f>98.98+103.18</f>
        <v>202.16000000000003</v>
      </c>
      <c r="K10" s="96">
        <f>98.98+103.18</f>
        <v>202.16000000000003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59.7</v>
      </c>
      <c r="H15" s="98">
        <v>0</v>
      </c>
      <c r="I15" s="98">
        <v>47.8</v>
      </c>
      <c r="J15" s="98">
        <v>54.9</v>
      </c>
      <c r="K15" s="98">
        <v>43.8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3683.2499999999995</v>
      </c>
      <c r="H19" s="101">
        <f t="shared" si="0"/>
        <v>3478.1</v>
      </c>
      <c r="I19" s="101">
        <f t="shared" si="0"/>
        <v>3624.15</v>
      </c>
      <c r="J19" s="101">
        <f t="shared" si="0"/>
        <v>3578.78</v>
      </c>
      <c r="K19" s="101">
        <f t="shared" si="0"/>
        <v>3563.6400000000003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18.95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3683.2499999999995</v>
      </c>
      <c r="H21" s="101">
        <f t="shared" si="1"/>
        <v>3478.1</v>
      </c>
      <c r="I21" s="101">
        <f t="shared" si="1"/>
        <v>3605.2000000000003</v>
      </c>
      <c r="J21" s="101">
        <f t="shared" si="1"/>
        <v>3578.78</v>
      </c>
      <c r="K21" s="101">
        <f t="shared" si="1"/>
        <v>3563.6400000000003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>
        <f>AVERAGE($B$21:G21)</f>
        <v>3473.0066666666667</v>
      </c>
      <c r="H22" s="111">
        <f>AVERAGE($B$21:H21)</f>
        <v>3473.7342857142858</v>
      </c>
      <c r="I22" s="111">
        <f>AVERAGE($B$21:I21)</f>
        <v>3490.1675</v>
      </c>
      <c r="J22" s="111">
        <f>AVERAGE($B$21:J21)</f>
        <v>3500.0133333333333</v>
      </c>
      <c r="K22" s="111">
        <f>AVERAGE($B$21:K21)</f>
        <v>3506.3760000000002</v>
      </c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2019-11-29T10:43:36Z</dcterms:modified>
</cp:coreProperties>
</file>