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5390" windowHeight="5550" activeTab="1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45621"/>
</workbook>
</file>

<file path=xl/calcChain.xml><?xml version="1.0" encoding="utf-8"?>
<calcChain xmlns="http://schemas.openxmlformats.org/spreadsheetml/2006/main">
  <c r="E22" i="20" l="1"/>
  <c r="E19" i="20"/>
  <c r="E15" i="20"/>
  <c r="E22" i="37"/>
  <c r="E19" i="37"/>
  <c r="E22" i="5"/>
  <c r="E19" i="5"/>
  <c r="E12" i="5"/>
  <c r="E22" i="7"/>
  <c r="E19" i="7"/>
  <c r="E22" i="40"/>
  <c r="E19" i="40"/>
  <c r="E22" i="27"/>
  <c r="E22" i="14"/>
  <c r="E20" i="14"/>
  <c r="E15" i="14"/>
  <c r="E19" i="14"/>
  <c r="E19" i="15"/>
  <c r="E22" i="11"/>
  <c r="E19" i="11"/>
  <c r="E15" i="11"/>
  <c r="E20" i="16"/>
  <c r="E19" i="16"/>
  <c r="E22" i="9"/>
  <c r="E19" i="9"/>
  <c r="E19" i="30"/>
  <c r="E22" i="22"/>
  <c r="E19" i="22"/>
  <c r="E12" i="22"/>
  <c r="E22" i="29"/>
  <c r="E22" i="19"/>
  <c r="E19" i="19"/>
  <c r="E22" i="25"/>
  <c r="E19" i="25"/>
  <c r="E7" i="25"/>
  <c r="E22" i="8"/>
  <c r="E19" i="8"/>
  <c r="E22" i="35"/>
  <c r="E19" i="35"/>
  <c r="E19" i="12"/>
  <c r="E19" i="24"/>
  <c r="E19" i="46"/>
  <c r="E12" i="46"/>
  <c r="E22" i="3"/>
  <c r="E19" i="3"/>
  <c r="E15" i="3"/>
  <c r="E20" i="6"/>
  <c r="E19" i="6"/>
  <c r="E15" i="6"/>
  <c r="E22" i="23"/>
  <c r="E19" i="23"/>
  <c r="E15" i="23"/>
  <c r="E22" i="4"/>
  <c r="E19" i="4"/>
  <c r="E19" i="17"/>
  <c r="C22" i="33"/>
  <c r="D22" i="33"/>
  <c r="E19" i="33"/>
  <c r="E19" i="45"/>
  <c r="D22" i="44" l="1"/>
  <c r="E19" i="44"/>
  <c r="E19" i="27"/>
  <c r="E19" i="29"/>
  <c r="F19" i="29"/>
  <c r="D19" i="45"/>
  <c r="C19" i="45"/>
  <c r="B22" i="45" l="1"/>
  <c r="C22" i="40"/>
  <c r="B22" i="40"/>
  <c r="C22" i="31"/>
  <c r="B22" i="31"/>
  <c r="B22" i="27"/>
  <c r="B22" i="41"/>
  <c r="B22" i="23"/>
  <c r="D19" i="15"/>
  <c r="B22" i="33"/>
  <c r="B22" i="21"/>
  <c r="B22" i="30"/>
  <c r="D19" i="21"/>
  <c r="D21" i="21" s="1"/>
  <c r="C19" i="21"/>
  <c r="D13" i="6"/>
  <c r="D19" i="6" s="1"/>
  <c r="D21" i="6" s="1"/>
  <c r="D19" i="12"/>
  <c r="D19" i="24"/>
  <c r="D15" i="3"/>
  <c r="D19" i="3"/>
  <c r="D19" i="41"/>
  <c r="C19" i="41"/>
  <c r="C21" i="41" s="1"/>
  <c r="D19" i="19"/>
  <c r="D19" i="33"/>
  <c r="C19" i="33"/>
  <c r="D19" i="31"/>
  <c r="D21" i="31" s="1"/>
  <c r="D22" i="31" s="1"/>
  <c r="D19" i="46"/>
  <c r="D19" i="25"/>
  <c r="D21" i="25" s="1"/>
  <c r="D19" i="40"/>
  <c r="D19" i="10"/>
  <c r="D19" i="23"/>
  <c r="D21" i="23" s="1"/>
  <c r="D19" i="2"/>
  <c r="D21" i="2" s="1"/>
  <c r="E19" i="2"/>
  <c r="F19" i="2"/>
  <c r="F21" i="2" s="1"/>
  <c r="G19" i="2"/>
  <c r="H19" i="2"/>
  <c r="I19" i="2"/>
  <c r="J19" i="2"/>
  <c r="J21" i="2" s="1"/>
  <c r="K19" i="2"/>
  <c r="L19" i="2"/>
  <c r="M19" i="2"/>
  <c r="D19" i="30"/>
  <c r="C19" i="30"/>
  <c r="D19" i="29"/>
  <c r="D21" i="29" s="1"/>
  <c r="D19" i="44"/>
  <c r="D15" i="11"/>
  <c r="D19" i="11" s="1"/>
  <c r="D21" i="11" s="1"/>
  <c r="D19" i="37"/>
  <c r="D19" i="14"/>
  <c r="D21" i="14" s="1"/>
  <c r="D19" i="16"/>
  <c r="C19" i="16"/>
  <c r="C21" i="16" s="1"/>
  <c r="D19" i="8"/>
  <c r="D21" i="8" s="1"/>
  <c r="D19" i="35"/>
  <c r="D21" i="35" s="1"/>
  <c r="D19" i="27"/>
  <c r="D21" i="27" s="1"/>
  <c r="D19" i="22"/>
  <c r="D21" i="22" s="1"/>
  <c r="D19" i="20"/>
  <c r="D21" i="20" s="1"/>
  <c r="D19" i="4"/>
  <c r="D21" i="4" s="1"/>
  <c r="D15" i="4"/>
  <c r="D19" i="7"/>
  <c r="D21" i="7" s="1"/>
  <c r="D19" i="5"/>
  <c r="D21" i="5" s="1"/>
  <c r="D19" i="9"/>
  <c r="D21" i="9" s="1"/>
  <c r="C19" i="14"/>
  <c r="C21" i="14" s="1"/>
  <c r="C19" i="10"/>
  <c r="C21" i="10" s="1"/>
  <c r="C21" i="24"/>
  <c r="E22" i="24" s="1"/>
  <c r="C19" i="15"/>
  <c r="C19" i="37"/>
  <c r="C21" i="37" s="1"/>
  <c r="D22" i="37" s="1"/>
  <c r="C19" i="5"/>
  <c r="C21" i="5" s="1"/>
  <c r="C19" i="19"/>
  <c r="C21" i="19"/>
  <c r="C22" i="19" s="1"/>
  <c r="C19" i="25"/>
  <c r="C21" i="25" s="1"/>
  <c r="C19" i="3"/>
  <c r="C19" i="46"/>
  <c r="C21" i="46" s="1"/>
  <c r="C19" i="17"/>
  <c r="C21" i="17" s="1"/>
  <c r="C19" i="8"/>
  <c r="C21" i="8" s="1"/>
  <c r="C19" i="6"/>
  <c r="C21" i="6"/>
  <c r="C19" i="23"/>
  <c r="C21" i="23" s="1"/>
  <c r="C19" i="11"/>
  <c r="C21" i="11" s="1"/>
  <c r="C19" i="35"/>
  <c r="C21" i="35" s="1"/>
  <c r="C22" i="35" s="1"/>
  <c r="C19" i="4"/>
  <c r="C19" i="20"/>
  <c r="C21" i="20" s="1"/>
  <c r="C19" i="29"/>
  <c r="C21" i="29" s="1"/>
  <c r="C19" i="9"/>
  <c r="C21" i="9"/>
  <c r="C19" i="44"/>
  <c r="C21" i="44" s="1"/>
  <c r="C19" i="7"/>
  <c r="C21" i="7" s="1"/>
  <c r="C19" i="27"/>
  <c r="C21" i="27" s="1"/>
  <c r="B15" i="23"/>
  <c r="B15" i="25"/>
  <c r="B19" i="25" s="1"/>
  <c r="B21" i="25" s="1"/>
  <c r="B15" i="20"/>
  <c r="B18" i="20"/>
  <c r="B19" i="20" s="1"/>
  <c r="B21" i="20" s="1"/>
  <c r="B15" i="11"/>
  <c r="B19" i="11"/>
  <c r="B21" i="11" s="1"/>
  <c r="B15" i="6"/>
  <c r="B19" i="6" s="1"/>
  <c r="B21" i="6" s="1"/>
  <c r="D22" i="6" s="1"/>
  <c r="B15" i="4"/>
  <c r="B19" i="4"/>
  <c r="B21" i="4" s="1"/>
  <c r="M21" i="8"/>
  <c r="L21" i="8"/>
  <c r="K21" i="8"/>
  <c r="J21" i="8"/>
  <c r="I21" i="8"/>
  <c r="H21" i="8"/>
  <c r="G21" i="8"/>
  <c r="F21" i="8"/>
  <c r="E21" i="8"/>
  <c r="B19" i="8"/>
  <c r="B21" i="8" s="1"/>
  <c r="B22" i="8" s="1"/>
  <c r="M21" i="37"/>
  <c r="L21" i="37"/>
  <c r="K21" i="37"/>
  <c r="J21" i="37"/>
  <c r="I21" i="37"/>
  <c r="H21" i="37"/>
  <c r="G21" i="37"/>
  <c r="F21" i="37"/>
  <c r="E21" i="37"/>
  <c r="D21" i="37"/>
  <c r="B19" i="37"/>
  <c r="B21" i="37"/>
  <c r="M21" i="44"/>
  <c r="L21" i="44"/>
  <c r="K21" i="44"/>
  <c r="J21" i="44"/>
  <c r="I21" i="44"/>
  <c r="H21" i="44"/>
  <c r="G21" i="44"/>
  <c r="F21" i="44"/>
  <c r="E21" i="44"/>
  <c r="E22" i="44" s="1"/>
  <c r="D21" i="44"/>
  <c r="B19" i="44"/>
  <c r="B21" i="44"/>
  <c r="M21" i="46"/>
  <c r="L21" i="46"/>
  <c r="K21" i="46"/>
  <c r="J21" i="46"/>
  <c r="I21" i="46"/>
  <c r="H21" i="46"/>
  <c r="G21" i="46"/>
  <c r="F21" i="46"/>
  <c r="E21" i="46"/>
  <c r="E22" i="46" s="1"/>
  <c r="D21" i="46"/>
  <c r="D22" i="46" s="1"/>
  <c r="B19" i="46"/>
  <c r="B21" i="46"/>
  <c r="C22" i="46" s="1"/>
  <c r="M21" i="24"/>
  <c r="L21" i="24"/>
  <c r="K21" i="24"/>
  <c r="J21" i="24"/>
  <c r="I21" i="24"/>
  <c r="H21" i="24"/>
  <c r="G21" i="24"/>
  <c r="F21" i="24"/>
  <c r="E21" i="24"/>
  <c r="D21" i="24"/>
  <c r="B19" i="24"/>
  <c r="B21" i="24"/>
  <c r="B22" i="24" s="1"/>
  <c r="M21" i="38"/>
  <c r="L21" i="38"/>
  <c r="K21" i="38"/>
  <c r="J21" i="38"/>
  <c r="I21" i="38"/>
  <c r="H21" i="38"/>
  <c r="G21" i="38"/>
  <c r="F21" i="38"/>
  <c r="M21" i="45"/>
  <c r="L21" i="45"/>
  <c r="K21" i="45"/>
  <c r="J21" i="45"/>
  <c r="I21" i="45"/>
  <c r="H21" i="45"/>
  <c r="G21" i="45"/>
  <c r="F21" i="45"/>
  <c r="E21" i="45"/>
  <c r="D21" i="45"/>
  <c r="C21" i="45"/>
  <c r="M21" i="40"/>
  <c r="L21" i="40"/>
  <c r="K21" i="40"/>
  <c r="J21" i="40"/>
  <c r="I21" i="40"/>
  <c r="H21" i="40"/>
  <c r="G21" i="40"/>
  <c r="F21" i="40"/>
  <c r="E21" i="40"/>
  <c r="D21" i="40"/>
  <c r="D22" i="40" s="1"/>
  <c r="M21" i="31"/>
  <c r="L21" i="31"/>
  <c r="K21" i="31"/>
  <c r="J21" i="31"/>
  <c r="I21" i="31"/>
  <c r="H21" i="31"/>
  <c r="G21" i="31"/>
  <c r="F21" i="31"/>
  <c r="M21" i="47"/>
  <c r="L21" i="47"/>
  <c r="K21" i="47"/>
  <c r="J21" i="47"/>
  <c r="I21" i="47"/>
  <c r="H21" i="47"/>
  <c r="G21" i="47"/>
  <c r="F21" i="47"/>
  <c r="M21" i="35"/>
  <c r="L21" i="35"/>
  <c r="K21" i="35"/>
  <c r="J21" i="35"/>
  <c r="I21" i="35"/>
  <c r="H21" i="35"/>
  <c r="G21" i="35"/>
  <c r="F21" i="35"/>
  <c r="E21" i="35"/>
  <c r="B19" i="35"/>
  <c r="B21" i="35" s="1"/>
  <c r="B22" i="35" s="1"/>
  <c r="M21" i="27"/>
  <c r="L21" i="27"/>
  <c r="K21" i="27"/>
  <c r="J21" i="27"/>
  <c r="I21" i="27"/>
  <c r="H21" i="27"/>
  <c r="G21" i="27"/>
  <c r="F21" i="27"/>
  <c r="E21" i="27"/>
  <c r="B19" i="27"/>
  <c r="B21" i="27" s="1"/>
  <c r="D22" i="27" s="1"/>
  <c r="M21" i="41"/>
  <c r="L21" i="41"/>
  <c r="K21" i="41"/>
  <c r="J21" i="41"/>
  <c r="I21" i="41"/>
  <c r="H21" i="41"/>
  <c r="G21" i="41"/>
  <c r="F21" i="41"/>
  <c r="E21" i="41"/>
  <c r="D21" i="41"/>
  <c r="M21" i="28"/>
  <c r="L21" i="28"/>
  <c r="K21" i="28"/>
  <c r="J21" i="28"/>
  <c r="I21" i="28"/>
  <c r="H21" i="28"/>
  <c r="G21" i="28"/>
  <c r="F21" i="28"/>
  <c r="D22" i="28"/>
  <c r="M21" i="22"/>
  <c r="L21" i="22"/>
  <c r="K21" i="22"/>
  <c r="J21" i="22"/>
  <c r="I21" i="22"/>
  <c r="H21" i="22"/>
  <c r="G21" i="22"/>
  <c r="F21" i="22"/>
  <c r="E21" i="22"/>
  <c r="B19" i="22"/>
  <c r="B21" i="22" s="1"/>
  <c r="C22" i="22" s="1"/>
  <c r="M21" i="19"/>
  <c r="L21" i="19"/>
  <c r="K21" i="19"/>
  <c r="J21" i="19"/>
  <c r="I21" i="19"/>
  <c r="H21" i="19"/>
  <c r="G21" i="19"/>
  <c r="F21" i="19"/>
  <c r="E21" i="19"/>
  <c r="D21" i="19"/>
  <c r="B19" i="19"/>
  <c r="B21" i="19" s="1"/>
  <c r="B22" i="19" s="1"/>
  <c r="M21" i="18"/>
  <c r="L21" i="18"/>
  <c r="K21" i="18"/>
  <c r="J21" i="18"/>
  <c r="I21" i="18"/>
  <c r="H21" i="18"/>
  <c r="G21" i="18"/>
  <c r="F21" i="18"/>
  <c r="E21" i="18"/>
  <c r="D21" i="18"/>
  <c r="C21" i="18"/>
  <c r="B20" i="18"/>
  <c r="B19" i="18"/>
  <c r="B21" i="18" s="1"/>
  <c r="M21" i="23"/>
  <c r="L21" i="23"/>
  <c r="K21" i="23"/>
  <c r="J21" i="23"/>
  <c r="I21" i="23"/>
  <c r="H21" i="23"/>
  <c r="G21" i="23"/>
  <c r="F21" i="23"/>
  <c r="E21" i="23"/>
  <c r="B19" i="23"/>
  <c r="B21" i="23"/>
  <c r="D22" i="23" s="1"/>
  <c r="M21" i="25"/>
  <c r="L21" i="25"/>
  <c r="K21" i="25"/>
  <c r="J21" i="25"/>
  <c r="I21" i="25"/>
  <c r="H21" i="25"/>
  <c r="G21" i="25"/>
  <c r="F21" i="25"/>
  <c r="E21" i="25"/>
  <c r="M21" i="20"/>
  <c r="L21" i="20"/>
  <c r="K21" i="20"/>
  <c r="J21" i="20"/>
  <c r="I21" i="20"/>
  <c r="H21" i="20"/>
  <c r="G21" i="20"/>
  <c r="F21" i="20"/>
  <c r="E21" i="20"/>
  <c r="M21" i="15"/>
  <c r="L21" i="15"/>
  <c r="K21" i="15"/>
  <c r="J21" i="15"/>
  <c r="I21" i="15"/>
  <c r="H21" i="15"/>
  <c r="G21" i="15"/>
  <c r="F21" i="15"/>
  <c r="E21" i="15"/>
  <c r="D21" i="15"/>
  <c r="C21" i="15"/>
  <c r="B19" i="15"/>
  <c r="B21" i="15"/>
  <c r="B22" i="15" s="1"/>
  <c r="M21" i="33"/>
  <c r="L21" i="33"/>
  <c r="K21" i="33"/>
  <c r="J21" i="33"/>
  <c r="I21" i="33"/>
  <c r="H21" i="33"/>
  <c r="G21" i="33"/>
  <c r="F21" i="33"/>
  <c r="E21" i="33"/>
  <c r="E22" i="33" s="1"/>
  <c r="D21" i="33"/>
  <c r="C21" i="33"/>
  <c r="M21" i="21"/>
  <c r="L21" i="21"/>
  <c r="K21" i="21"/>
  <c r="J21" i="21"/>
  <c r="I21" i="21"/>
  <c r="H21" i="21"/>
  <c r="G21" i="21"/>
  <c r="F21" i="21"/>
  <c r="E21" i="21"/>
  <c r="C21" i="21"/>
  <c r="D22" i="21" s="1"/>
  <c r="M21" i="13"/>
  <c r="L21" i="13"/>
  <c r="K21" i="13"/>
  <c r="J21" i="13"/>
  <c r="I21" i="13"/>
  <c r="H21" i="13"/>
  <c r="G21" i="13"/>
  <c r="F21" i="13"/>
  <c r="M21" i="3"/>
  <c r="L21" i="3"/>
  <c r="K21" i="3"/>
  <c r="J21" i="3"/>
  <c r="I21" i="3"/>
  <c r="H21" i="3"/>
  <c r="G21" i="3"/>
  <c r="F21" i="3"/>
  <c r="E21" i="3"/>
  <c r="D21" i="3"/>
  <c r="C21" i="3"/>
  <c r="C22" i="3" s="1"/>
  <c r="B19" i="3"/>
  <c r="B21" i="3"/>
  <c r="B22" i="3" s="1"/>
  <c r="M21" i="16"/>
  <c r="L21" i="16"/>
  <c r="K21" i="16"/>
  <c r="J21" i="16"/>
  <c r="I21" i="16"/>
  <c r="H21" i="16"/>
  <c r="G21" i="16"/>
  <c r="F21" i="16"/>
  <c r="E21" i="16"/>
  <c r="D21" i="16"/>
  <c r="E22" i="16" s="1"/>
  <c r="B19" i="16"/>
  <c r="B21" i="16" s="1"/>
  <c r="M21" i="17"/>
  <c r="L21" i="17"/>
  <c r="K21" i="17"/>
  <c r="J21" i="17"/>
  <c r="I21" i="17"/>
  <c r="H21" i="17"/>
  <c r="G21" i="17"/>
  <c r="F21" i="17"/>
  <c r="E21" i="17"/>
  <c r="E22" i="17" s="1"/>
  <c r="B19" i="17"/>
  <c r="B21" i="17" s="1"/>
  <c r="M21" i="11"/>
  <c r="L21" i="11"/>
  <c r="K21" i="11"/>
  <c r="J21" i="11"/>
  <c r="I21" i="11"/>
  <c r="H21" i="11"/>
  <c r="G21" i="11"/>
  <c r="F21" i="11"/>
  <c r="E21" i="11"/>
  <c r="M21" i="14"/>
  <c r="L21" i="14"/>
  <c r="K21" i="14"/>
  <c r="J21" i="14"/>
  <c r="I21" i="14"/>
  <c r="H21" i="14"/>
  <c r="G21" i="14"/>
  <c r="F21" i="14"/>
  <c r="E21" i="14"/>
  <c r="B19" i="14"/>
  <c r="B21" i="14" s="1"/>
  <c r="M21" i="10"/>
  <c r="L21" i="10"/>
  <c r="K21" i="10"/>
  <c r="J21" i="10"/>
  <c r="I21" i="10"/>
  <c r="H21" i="10"/>
  <c r="G21" i="10"/>
  <c r="F21" i="10"/>
  <c r="E21" i="10"/>
  <c r="D21" i="10"/>
  <c r="B19" i="10"/>
  <c r="B21" i="10" s="1"/>
  <c r="M21" i="9"/>
  <c r="L21" i="9"/>
  <c r="K21" i="9"/>
  <c r="J21" i="9"/>
  <c r="I21" i="9"/>
  <c r="H21" i="9"/>
  <c r="G21" i="9"/>
  <c r="F21" i="9"/>
  <c r="E21" i="9"/>
  <c r="B19" i="9"/>
  <c r="B21" i="9" s="1"/>
  <c r="M21" i="26"/>
  <c r="L21" i="26"/>
  <c r="K21" i="26"/>
  <c r="J21" i="26"/>
  <c r="I21" i="26"/>
  <c r="H21" i="26"/>
  <c r="G21" i="26"/>
  <c r="F21" i="26"/>
  <c r="M21" i="12"/>
  <c r="L21" i="12"/>
  <c r="K21" i="12"/>
  <c r="J21" i="12"/>
  <c r="I21" i="12"/>
  <c r="H21" i="12"/>
  <c r="G21" i="12"/>
  <c r="F21" i="12"/>
  <c r="E21" i="12"/>
  <c r="E22" i="12" s="1"/>
  <c r="D21" i="12"/>
  <c r="B19" i="12"/>
  <c r="B21" i="12" s="1"/>
  <c r="B22" i="12" s="1"/>
  <c r="M21" i="7"/>
  <c r="L21" i="7"/>
  <c r="K21" i="7"/>
  <c r="J21" i="7"/>
  <c r="I21" i="7"/>
  <c r="H21" i="7"/>
  <c r="G21" i="7"/>
  <c r="F21" i="7"/>
  <c r="E21" i="7"/>
  <c r="B19" i="7"/>
  <c r="B21" i="7"/>
  <c r="D22" i="7" s="1"/>
  <c r="M21" i="6"/>
  <c r="L21" i="6"/>
  <c r="K21" i="6"/>
  <c r="J21" i="6"/>
  <c r="I21" i="6"/>
  <c r="H21" i="6"/>
  <c r="G21" i="6"/>
  <c r="F21" i="6"/>
  <c r="E21" i="6"/>
  <c r="E22" i="6" s="1"/>
  <c r="M21" i="5"/>
  <c r="L21" i="5"/>
  <c r="K21" i="5"/>
  <c r="J21" i="5"/>
  <c r="I21" i="5"/>
  <c r="H21" i="5"/>
  <c r="G21" i="5"/>
  <c r="F21" i="5"/>
  <c r="E21" i="5"/>
  <c r="B19" i="5"/>
  <c r="B21" i="5"/>
  <c r="C22" i="5" s="1"/>
  <c r="M21" i="4"/>
  <c r="L21" i="4"/>
  <c r="K21" i="4"/>
  <c r="J21" i="4"/>
  <c r="I21" i="4"/>
  <c r="H21" i="4"/>
  <c r="G21" i="4"/>
  <c r="F21" i="4"/>
  <c r="E21" i="4"/>
  <c r="C21" i="4"/>
  <c r="M21" i="30"/>
  <c r="L21" i="30"/>
  <c r="K21" i="30"/>
  <c r="J21" i="30"/>
  <c r="I21" i="30"/>
  <c r="H21" i="30"/>
  <c r="G21" i="30"/>
  <c r="F21" i="30"/>
  <c r="E21" i="30"/>
  <c r="D21" i="30"/>
  <c r="C21" i="30"/>
  <c r="D22" i="30" s="1"/>
  <c r="M21" i="2"/>
  <c r="L21" i="2"/>
  <c r="K21" i="2"/>
  <c r="I21" i="2"/>
  <c r="H21" i="2"/>
  <c r="G21" i="2"/>
  <c r="E21" i="2"/>
  <c r="B19" i="2"/>
  <c r="B21" i="2" s="1"/>
  <c r="M21" i="29"/>
  <c r="L21" i="29"/>
  <c r="K21" i="29"/>
  <c r="J21" i="29"/>
  <c r="I21" i="29"/>
  <c r="H21" i="29"/>
  <c r="G21" i="29"/>
  <c r="F21" i="29"/>
  <c r="E21" i="29"/>
  <c r="B19" i="29"/>
  <c r="B21" i="29" s="1"/>
  <c r="M12" i="49"/>
  <c r="M14" i="49" s="1"/>
  <c r="M15" i="49" s="1"/>
  <c r="L12" i="49"/>
  <c r="L14" i="49" s="1"/>
  <c r="L15" i="49" s="1"/>
  <c r="K12" i="49"/>
  <c r="K14" i="49" s="1"/>
  <c r="J12" i="49"/>
  <c r="J14" i="49" s="1"/>
  <c r="J15" i="49" s="1"/>
  <c r="I12" i="49"/>
  <c r="I14" i="49" s="1"/>
  <c r="I15" i="49" s="1"/>
  <c r="H12" i="49"/>
  <c r="H14" i="49" s="1"/>
  <c r="G12" i="49"/>
  <c r="G14" i="49" s="1"/>
  <c r="G15" i="49" s="1"/>
  <c r="F12" i="49"/>
  <c r="F14" i="49" s="1"/>
  <c r="F15" i="49" s="1"/>
  <c r="D12" i="49"/>
  <c r="D14" i="49" s="1"/>
  <c r="D15" i="49" s="1"/>
  <c r="C12" i="49"/>
  <c r="C14" i="49" s="1"/>
  <c r="C15" i="49" s="1"/>
  <c r="B12" i="49"/>
  <c r="B14" i="49" s="1"/>
  <c r="E12" i="49"/>
  <c r="E14" i="49" s="1"/>
  <c r="E15" i="49" s="1"/>
  <c r="I12" i="42"/>
  <c r="I14" i="42" s="1"/>
  <c r="I15" i="42" s="1"/>
  <c r="J12" i="42"/>
  <c r="J14" i="42" s="1"/>
  <c r="J15" i="42" s="1"/>
  <c r="K12" i="42"/>
  <c r="K14" i="42"/>
  <c r="K15" i="42" s="1"/>
  <c r="L12" i="42"/>
  <c r="L14" i="42" s="1"/>
  <c r="L15" i="42" s="1"/>
  <c r="M12" i="42"/>
  <c r="M14" i="42"/>
  <c r="M15" i="42" s="1"/>
  <c r="H12" i="42"/>
  <c r="H14" i="42" s="1"/>
  <c r="G12" i="42"/>
  <c r="G14" i="42" s="1"/>
  <c r="G15" i="42" s="1"/>
  <c r="F12" i="42"/>
  <c r="F14" i="42"/>
  <c r="F15" i="42" s="1"/>
  <c r="E12" i="42"/>
  <c r="E14" i="42"/>
  <c r="E15" i="42" s="1"/>
  <c r="D12" i="42"/>
  <c r="D14" i="42" s="1"/>
  <c r="D15" i="42" s="1"/>
  <c r="C12" i="42"/>
  <c r="C14" i="42" s="1"/>
  <c r="C15" i="42" s="1"/>
  <c r="B12" i="42"/>
  <c r="B14" i="42" s="1"/>
  <c r="B15" i="42" s="1"/>
  <c r="G12" i="32"/>
  <c r="G14" i="32" s="1"/>
  <c r="G15" i="32" s="1"/>
  <c r="B12" i="34"/>
  <c r="B14" i="34"/>
  <c r="B16" i="34" s="1"/>
  <c r="C12" i="34"/>
  <c r="C14" i="34" s="1"/>
  <c r="C15" i="34"/>
  <c r="E12" i="34"/>
  <c r="E14" i="34"/>
  <c r="E15" i="34" s="1"/>
  <c r="F12" i="34"/>
  <c r="F14" i="34"/>
  <c r="G12" i="34"/>
  <c r="G14" i="34" s="1"/>
  <c r="H12" i="34"/>
  <c r="H14" i="34" s="1"/>
  <c r="I12" i="34"/>
  <c r="I14" i="34" s="1"/>
  <c r="I15" i="34" s="1"/>
  <c r="J12" i="34"/>
  <c r="J14" i="34" s="1"/>
  <c r="J15" i="34" s="1"/>
  <c r="K12" i="34"/>
  <c r="K14" i="34" s="1"/>
  <c r="K15" i="34" s="1"/>
  <c r="L12" i="34"/>
  <c r="L14" i="34" s="1"/>
  <c r="L15" i="34" s="1"/>
  <c r="M12" i="34"/>
  <c r="M14" i="34"/>
  <c r="M15" i="34" s="1"/>
  <c r="E12" i="32"/>
  <c r="E14" i="32" s="1"/>
  <c r="E15" i="32"/>
  <c r="B12" i="32"/>
  <c r="B14" i="32" s="1"/>
  <c r="C12" i="32"/>
  <c r="C14" i="32" s="1"/>
  <c r="C15" i="32" s="1"/>
  <c r="D12" i="32"/>
  <c r="F12" i="32"/>
  <c r="F14" i="32"/>
  <c r="F15" i="32" s="1"/>
  <c r="H12" i="32"/>
  <c r="H14" i="32" s="1"/>
  <c r="H15" i="32" s="1"/>
  <c r="I12" i="32"/>
  <c r="I14" i="32"/>
  <c r="I15" i="32" s="1"/>
  <c r="J12" i="32"/>
  <c r="J14" i="32" s="1"/>
  <c r="J15" i="32" s="1"/>
  <c r="K12" i="32"/>
  <c r="K14" i="32" s="1"/>
  <c r="K15" i="32"/>
  <c r="L12" i="32"/>
  <c r="L14" i="32"/>
  <c r="L15" i="32" s="1"/>
  <c r="M12" i="32"/>
  <c r="M14" i="32"/>
  <c r="M15" i="32" s="1"/>
  <c r="D15" i="32"/>
  <c r="D12" i="34"/>
  <c r="D14" i="34" s="1"/>
  <c r="G15" i="34"/>
  <c r="E22" i="2" l="1"/>
  <c r="C22" i="45"/>
  <c r="E22" i="45"/>
  <c r="C22" i="15"/>
  <c r="E22" i="15"/>
  <c r="D22" i="22"/>
  <c r="C22" i="8"/>
  <c r="E16" i="49"/>
  <c r="B16" i="49"/>
  <c r="I16" i="49"/>
  <c r="C22" i="9"/>
  <c r="B22" i="9"/>
  <c r="D22" i="9"/>
  <c r="B22" i="11"/>
  <c r="D22" i="11"/>
  <c r="C22" i="11"/>
  <c r="D22" i="25"/>
  <c r="C22" i="25"/>
  <c r="B22" i="25"/>
  <c r="C22" i="2"/>
  <c r="D22" i="2"/>
  <c r="B22" i="2"/>
  <c r="C22" i="17"/>
  <c r="B22" i="17"/>
  <c r="D22" i="17"/>
  <c r="B22" i="4"/>
  <c r="D22" i="4"/>
  <c r="C22" i="4"/>
  <c r="D22" i="14"/>
  <c r="C22" i="14"/>
  <c r="B22" i="14"/>
  <c r="C22" i="37"/>
  <c r="C22" i="20"/>
  <c r="B22" i="20"/>
  <c r="D22" i="20"/>
  <c r="D22" i="41"/>
  <c r="C22" i="41"/>
  <c r="D15" i="34"/>
  <c r="K16" i="34"/>
  <c r="D22" i="10"/>
  <c r="C22" i="10"/>
  <c r="B22" i="10"/>
  <c r="D22" i="16"/>
  <c r="C22" i="16"/>
  <c r="B22" i="16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 i="29"/>
  <c r="D22" i="29"/>
  <c r="C22" i="24"/>
  <c r="B22" i="28"/>
  <c r="C22" i="28"/>
  <c r="K15" i="49"/>
  <c r="L16" i="49"/>
  <c r="L16" i="34"/>
  <c r="F16" i="32"/>
  <c r="E16" i="32"/>
  <c r="J16" i="32"/>
  <c r="C16" i="32"/>
  <c r="I16" i="32"/>
  <c r="B15" i="32"/>
  <c r="B16" i="32"/>
  <c r="K16" i="32"/>
  <c r="G16" i="32"/>
  <c r="L16" i="32"/>
  <c r="H16" i="32"/>
  <c r="D16" i="32"/>
  <c r="M16" i="42"/>
  <c r="H15" i="42"/>
  <c r="L16" i="42"/>
  <c r="M16" i="34"/>
  <c r="M16" i="49"/>
  <c r="H15" i="49"/>
  <c r="E16" i="42"/>
  <c r="I16" i="42"/>
  <c r="F16" i="34"/>
  <c r="H16" i="34"/>
  <c r="F15" i="34"/>
  <c r="C16" i="49"/>
  <c r="G16" i="42"/>
  <c r="F16" i="42"/>
  <c r="M16" i="32"/>
  <c r="H16" i="42"/>
  <c r="G16" i="34"/>
  <c r="H16" i="49"/>
  <c r="F16" i="49"/>
  <c r="H15" i="34"/>
  <c r="C16" i="34"/>
  <c r="I16" i="34"/>
  <c r="E16" i="34"/>
  <c r="B16" i="42"/>
  <c r="C16" i="42"/>
  <c r="K16" i="42"/>
  <c r="J16" i="49"/>
  <c r="G16" i="49"/>
  <c r="D16" i="49"/>
  <c r="J16" i="42"/>
  <c r="D16" i="42"/>
  <c r="D16" i="34"/>
  <c r="B15" i="34"/>
  <c r="K16" i="49"/>
  <c r="B15" i="49"/>
</calcChain>
</file>

<file path=xl/sharedStrings.xml><?xml version="1.0" encoding="utf-8"?>
<sst xmlns="http://schemas.openxmlformats.org/spreadsheetml/2006/main" count="1506" uniqueCount="89">
  <si>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</si>
  <si>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</si>
  <si>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</si>
  <si>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</si>
  <si>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</si>
  <si>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</si>
  <si>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</si>
  <si>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</si>
  <si>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</si>
  <si>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</si>
  <si>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</si>
  <si>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</si>
  <si>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</si>
  <si>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</si>
  <si>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</si>
  <si>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</si>
  <si>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</si>
  <si>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</si>
  <si>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</si>
  <si>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</si>
  <si>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</si>
  <si>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</si>
  <si>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</si>
  <si>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</si>
  <si>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</si>
  <si>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</si>
  <si>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</si>
  <si>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</si>
  <si>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</si>
  <si>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</si>
  <si>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</si>
  <si>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e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</si>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</sst>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7" fillId="3" borderId="0" xfId="0" applyFont="1" applyFill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23" sqref="E23"/>
    </sheetView>
  </sheetViews>
  <sheetFormatPr defaultRowHeight="12.75" x14ac:dyDescent="0.2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7.85546875" style="27" customWidth="1"/>
    <col min="9" max="9" width="8" style="27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3500</v>
      </c>
      <c r="C5" s="55">
        <v>3500</v>
      </c>
      <c r="D5" s="55">
        <v>3500</v>
      </c>
      <c r="E5" s="55">
        <v>3500</v>
      </c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4" ht="25.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4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1022.5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>
        <f>SUM(C5:C18)</f>
        <v>3500</v>
      </c>
      <c r="D19" s="44">
        <f>SUM(D5:D18)</f>
        <v>3500</v>
      </c>
      <c r="E19" s="44">
        <f>SUM(E5:E18)</f>
        <v>4522.5</v>
      </c>
      <c r="F19" s="44">
        <f>SUM(F5:F18)</f>
        <v>0</v>
      </c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>
        <v>1500</v>
      </c>
      <c r="D20" s="57">
        <v>1500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4522.5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2630.625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1" style="2" customWidth="1"/>
    <col min="2" max="3" width="9" style="11" bestFit="1" customWidth="1"/>
    <col min="4" max="5" width="9" style="12" bestFit="1" customWidth="1"/>
    <col min="6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2100</v>
      </c>
      <c r="C12" s="57">
        <v>1960</v>
      </c>
      <c r="D12" s="58">
        <v>2170</v>
      </c>
      <c r="E12" s="58">
        <v>2100</v>
      </c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7">
        <v>2502.5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2170</v>
      </c>
      <c r="E19" s="44">
        <f>SUM(E5:E18)</f>
        <v>4602.5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/>
      <c r="D20" s="57">
        <v>170</v>
      </c>
      <c r="E20" s="57">
        <v>2.5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B22" sqref="B22:D22"/>
    </sheetView>
  </sheetViews>
  <sheetFormatPr defaultRowHeight="12.75" x14ac:dyDescent="0.2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8.42578125" style="12" customWidth="1"/>
    <col min="6" max="6" width="7.7109375" style="12" customWidth="1"/>
    <col min="7" max="7" width="9.140625" style="12" customWidth="1"/>
    <col min="8" max="8" width="8" style="12" customWidth="1"/>
    <col min="9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1890</v>
      </c>
      <c r="C12" s="57">
        <v>2070</v>
      </c>
      <c r="D12" s="58">
        <v>2070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70</v>
      </c>
      <c r="D20" s="57">
        <v>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1890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1890</v>
      </c>
      <c r="C22" s="62">
        <f>AVERAGE(B21:C21)</f>
        <v>1945</v>
      </c>
      <c r="D22" s="62">
        <f>AVERAGE(B21:D21)</f>
        <v>1963.3333333333333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9.140625" style="33" customWidth="1"/>
    <col min="2" max="3" width="9" style="26" bestFit="1" customWidth="1"/>
    <col min="4" max="5" width="9" style="27" bestFit="1" customWidth="1"/>
    <col min="6" max="6" width="8.140625" style="27" customWidth="1"/>
    <col min="7" max="9" width="7.85546875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2500</v>
      </c>
      <c r="C5" s="55">
        <v>2500</v>
      </c>
      <c r="D5" s="55">
        <v>2500</v>
      </c>
      <c r="E5" s="55">
        <v>2500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242.49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41.18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51.41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f>55+171.8</f>
        <v>226.8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1600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2500</v>
      </c>
      <c r="C19" s="44">
        <f>SUM(C5:C18)</f>
        <v>2500</v>
      </c>
      <c r="D19" s="44">
        <f>SUM(D5:D18)</f>
        <v>2500</v>
      </c>
      <c r="E19" s="44">
        <f>SUM(E5:E18)</f>
        <v>4661.8799999999992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500</v>
      </c>
      <c r="C20" s="57">
        <v>500</v>
      </c>
      <c r="D20" s="57">
        <v>500</v>
      </c>
      <c r="E20" s="57">
        <f>55+51.41+1+2.43+171.8</f>
        <v>281.64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4380.2399999999989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2595.0599999999995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E23" sqref="E23"/>
    </sheetView>
  </sheetViews>
  <sheetFormatPr defaultRowHeight="12.75" x14ac:dyDescent="0.2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8.5703125" style="12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900</v>
      </c>
      <c r="C5" s="55">
        <v>938</v>
      </c>
      <c r="D5" s="55">
        <v>938</v>
      </c>
      <c r="E5" s="55">
        <v>938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195.11</v>
      </c>
      <c r="C7" s="55">
        <v>120.11</v>
      </c>
      <c r="D7" s="55">
        <v>154.94</v>
      </c>
      <c r="E7" s="55">
        <v>173.12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13" customFormat="1" x14ac:dyDescent="0.2">
      <c r="A15" s="9" t="s">
        <v>44</v>
      </c>
      <c r="B15" s="57">
        <f>477.15+430</f>
        <v>907.15</v>
      </c>
      <c r="C15" s="57">
        <v>221.78</v>
      </c>
      <c r="D15" s="57">
        <f>659+235.61</f>
        <v>894.61</v>
      </c>
      <c r="E15" s="57">
        <f>239+605.7</f>
        <v>844.7</v>
      </c>
      <c r="F15" s="57"/>
      <c r="G15" s="57"/>
      <c r="H15" s="57"/>
      <c r="I15" s="57"/>
      <c r="J15" s="57"/>
      <c r="K15" s="57"/>
      <c r="L15" s="57"/>
      <c r="M15" s="57"/>
    </row>
    <row r="16" spans="1:13" s="6" customFormat="1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61.4</v>
      </c>
      <c r="D18" s="57"/>
      <c r="E18" s="57">
        <v>43.4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2002.2600000000002</v>
      </c>
      <c r="C19" s="44">
        <f>SUM(C5:C18)</f>
        <v>1341.29</v>
      </c>
      <c r="D19" s="44">
        <f>SUM(D5:D18)</f>
        <v>1987.5500000000002</v>
      </c>
      <c r="E19" s="44">
        <f>SUM(E5:E18)</f>
        <v>1999.22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2.2599999999999998</v>
      </c>
      <c r="C20" s="57">
        <v>4.97</v>
      </c>
      <c r="D20" s="57">
        <v>0</v>
      </c>
      <c r="E20" s="57">
        <v>43.4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2000.0000000000002</v>
      </c>
      <c r="C21" s="44">
        <f t="shared" ref="C21:M21" si="0">C19-C20</f>
        <v>1336.32</v>
      </c>
      <c r="D21" s="44">
        <f t="shared" si="0"/>
        <v>1987.5500000000002</v>
      </c>
      <c r="E21" s="44">
        <f t="shared" si="0"/>
        <v>1955.82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2000.0000000000002</v>
      </c>
      <c r="C22" s="62">
        <f>AVERAGE(B21:C21)</f>
        <v>1668.16</v>
      </c>
      <c r="D22" s="62">
        <f>AVERAGE(B21:D21)</f>
        <v>1774.6233333333337</v>
      </c>
      <c r="E22" s="62">
        <f>AVERAGE(B21:E21)</f>
        <v>1819.9225000000001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">
      <c r="B25" s="11" t="s">
        <v>30</v>
      </c>
    </row>
    <row r="33" spans="13:13" x14ac:dyDescent="0.2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5" sqref="E15"/>
    </sheetView>
  </sheetViews>
  <sheetFormatPr defaultRowHeight="12.75" x14ac:dyDescent="0.2"/>
  <cols>
    <col min="1" max="1" width="64.5703125" style="33" customWidth="1"/>
    <col min="2" max="2" width="10.85546875" style="26" customWidth="1"/>
    <col min="3" max="3" width="9" style="26" bestFit="1" customWidth="1"/>
    <col min="4" max="5" width="9" style="27" bestFit="1" customWidth="1"/>
    <col min="6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/>
      <c r="C14" s="57"/>
      <c r="D14" s="58"/>
      <c r="E14" s="58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1998.5</v>
      </c>
      <c r="C18" s="57">
        <v>1980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1998.5</v>
      </c>
      <c r="C19" s="44">
        <f>SUM(C5:C18)</f>
        <v>1980</v>
      </c>
      <c r="D19" s="44" t="s">
        <v>56</v>
      </c>
      <c r="E19" s="44">
        <f>SUM(E5:E18)</f>
        <v>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1998.5</v>
      </c>
      <c r="C22" s="62">
        <f>AVERAGE(B21:C21)</f>
        <v>1989.25</v>
      </c>
      <c r="D22" s="62">
        <f>AVERAGE(B21:D21)</f>
        <v>1326.1666666666667</v>
      </c>
      <c r="E22" s="62">
        <f>AVERAGE(B21:E21)</f>
        <v>994.625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19" sqref="E19"/>
    </sheetView>
  </sheetViews>
  <sheetFormatPr defaultRowHeight="12.75" x14ac:dyDescent="0.2"/>
  <cols>
    <col min="1" max="1" width="60.7109375" style="33" customWidth="1"/>
    <col min="2" max="3" width="9" style="26" bestFit="1" customWidth="1"/>
    <col min="4" max="5" width="9" style="27" bestFit="1" customWidth="1"/>
    <col min="6" max="7" width="7.85546875" style="27" bestFit="1" customWidth="1"/>
    <col min="8" max="8" width="8.85546875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4000</v>
      </c>
      <c r="E5" s="55">
        <v>4000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111.26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376.35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s="34" customFormat="1" x14ac:dyDescent="0.2">
      <c r="A11" s="7" t="s">
        <v>40</v>
      </c>
      <c r="B11" s="57"/>
      <c r="C11" s="57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2700</v>
      </c>
      <c r="C12" s="57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4" customFormat="1" x14ac:dyDescent="0.2">
      <c r="A13" s="8" t="s">
        <v>42</v>
      </c>
      <c r="B13" s="57">
        <v>0</v>
      </c>
      <c r="C13" s="57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2050</v>
      </c>
      <c r="D15" s="55">
        <v>0</v>
      </c>
      <c r="E15" s="57">
        <v>52.5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>
        <v>0</v>
      </c>
      <c r="C16" s="57">
        <v>0</v>
      </c>
      <c r="D16" s="55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5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5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2700</v>
      </c>
      <c r="C19" s="44">
        <f>SUM(C5:C18)</f>
        <v>2050</v>
      </c>
      <c r="D19" s="44">
        <f>SUM(D5:D18)</f>
        <v>4000</v>
      </c>
      <c r="E19" s="44">
        <f>SUM(E5:E18)</f>
        <v>4540.1100000000006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700</v>
      </c>
      <c r="C20" s="57">
        <v>764.55</v>
      </c>
      <c r="D20" s="57">
        <v>2000</v>
      </c>
      <c r="E20" s="57">
        <f>376.35+52.5</f>
        <v>428.85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1285.45</v>
      </c>
      <c r="D21" s="44">
        <f t="shared" si="0"/>
        <v>2000</v>
      </c>
      <c r="E21" s="44">
        <f t="shared" si="0"/>
        <v>4111.26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1642.7249999999999</v>
      </c>
      <c r="D22" s="62">
        <f>AVERAGE(B21:D21)</f>
        <v>1761.8166666666666</v>
      </c>
      <c r="E22" s="62">
        <f>AVERAGE(B21:E21)</f>
        <v>2349.1774999999998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6.42578125" style="2" customWidth="1"/>
    <col min="2" max="2" width="10.140625" style="11" customWidth="1"/>
    <col min="3" max="3" width="9" style="11" customWidth="1"/>
    <col min="4" max="5" width="9" style="12" bestFit="1" customWidth="1"/>
    <col min="6" max="6" width="7.85546875" style="12" bestFit="1" customWidth="1"/>
    <col min="7" max="7" width="7.85546875" style="12" customWidth="1"/>
    <col min="8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1690</v>
      </c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7">
        <v>349.8</v>
      </c>
      <c r="C15" s="57">
        <v>751.05</v>
      </c>
      <c r="D15" s="57">
        <f>146.75+181+145</f>
        <v>472.75</v>
      </c>
      <c r="E15" s="57">
        <f>1609.59+207.6</f>
        <v>1817.1899999999998</v>
      </c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1530</v>
      </c>
      <c r="E18" s="57">
        <v>1160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349.8</v>
      </c>
      <c r="C19" s="44">
        <f>SUM(C5:C18)</f>
        <v>2051.0500000000002</v>
      </c>
      <c r="D19" s="44">
        <f>SUM(D5:D18)</f>
        <v>2002.75</v>
      </c>
      <c r="E19" s="44">
        <f>SUM(E5:E18)</f>
        <v>4667.1899999999996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19.5</v>
      </c>
      <c r="C20" s="57">
        <v>51.05</v>
      </c>
      <c r="D20" s="57">
        <v>2.75</v>
      </c>
      <c r="E20" s="57">
        <v>207.6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330.3</v>
      </c>
      <c r="C21" s="44">
        <f t="shared" ref="C21:M21" si="0">C19-C20</f>
        <v>2000.0000000000002</v>
      </c>
      <c r="D21" s="44">
        <f t="shared" si="0"/>
        <v>2000</v>
      </c>
      <c r="E21" s="44">
        <f t="shared" si="0"/>
        <v>4459.5899999999992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330.3</v>
      </c>
      <c r="C22" s="62">
        <f>AVERAGE(B21:C21)</f>
        <v>1165.1500000000001</v>
      </c>
      <c r="D22" s="62">
        <f>AVERAGE(B21:D21)</f>
        <v>1443.4333333333334</v>
      </c>
      <c r="E22" s="62">
        <f>AVERAGE(B21:E21)</f>
        <v>2197.4724999999999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E23" sqref="E23"/>
    </sheetView>
  </sheetViews>
  <sheetFormatPr defaultRowHeight="12.75" x14ac:dyDescent="0.2"/>
  <cols>
    <col min="1" max="1" width="63.28515625" style="33" customWidth="1"/>
    <col min="2" max="3" width="9" style="26" bestFit="1" customWidth="1"/>
    <col min="4" max="5" width="9" style="27" bestFit="1" customWidth="1"/>
    <col min="6" max="13" width="7.85546875" style="27" bestFit="1" customWidth="1"/>
    <col min="14" max="16384" width="9.140625" style="29"/>
  </cols>
  <sheetData>
    <row r="1" spans="1:15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5" ht="21.75" thickBot="1" x14ac:dyDescent="0.25">
      <c r="A2" s="68" t="s">
        <v>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5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5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5" x14ac:dyDescent="0.2">
      <c r="A5" s="7" t="s">
        <v>34</v>
      </c>
      <c r="B5" s="55">
        <v>3200</v>
      </c>
      <c r="C5" s="55">
        <v>3200</v>
      </c>
      <c r="D5" s="55">
        <v>3200</v>
      </c>
      <c r="E5" s="55">
        <v>3200</v>
      </c>
      <c r="F5" s="55"/>
      <c r="G5" s="55"/>
      <c r="H5" s="55"/>
      <c r="I5" s="55"/>
      <c r="J5" s="55"/>
      <c r="K5" s="55"/>
      <c r="L5" s="55"/>
      <c r="M5" s="55"/>
    </row>
    <row r="6" spans="1:1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5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5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5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  <c r="O11" s="29" t="s">
        <v>31</v>
      </c>
    </row>
    <row r="12" spans="1:15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1400</v>
      </c>
      <c r="F12" s="58"/>
      <c r="G12" s="58"/>
      <c r="H12" s="58"/>
      <c r="I12" s="59"/>
      <c r="J12" s="58"/>
      <c r="K12" s="58"/>
      <c r="L12" s="58"/>
      <c r="M12" s="58"/>
    </row>
    <row r="13" spans="1:15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5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5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5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3200</v>
      </c>
      <c r="C19" s="44">
        <f>SUM(C5:C18)</f>
        <v>3200</v>
      </c>
      <c r="D19" s="44">
        <f>SUM(D5:D18)</f>
        <v>3200</v>
      </c>
      <c r="E19" s="44">
        <f>SUM(E5:E18)</f>
        <v>4600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1200</v>
      </c>
      <c r="C20" s="57">
        <v>1200</v>
      </c>
      <c r="D20" s="57">
        <v>1200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5" sqref="E5:E18"/>
    </sheetView>
  </sheetViews>
  <sheetFormatPr defaultRowHeight="12.75" x14ac:dyDescent="0.2"/>
  <cols>
    <col min="1" max="1" width="70" style="33" customWidth="1"/>
    <col min="2" max="2" width="7.85546875" style="26" bestFit="1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1680</v>
      </c>
      <c r="D12" s="58">
        <v>1860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zoomScaleNormal="100" workbookViewId="0">
      <selection activeCell="E12" sqref="E12"/>
    </sheetView>
  </sheetViews>
  <sheetFormatPr defaultRowHeight="12" x14ac:dyDescent="0.2"/>
  <cols>
    <col min="1" max="1" width="51.7109375" style="3" customWidth="1"/>
    <col min="2" max="2" width="9" style="11" customWidth="1"/>
    <col min="3" max="3" width="8.140625" style="11" customWidth="1"/>
    <col min="4" max="5" width="9" style="12" bestFit="1" customWidth="1"/>
    <col min="6" max="6" width="7.42578125" style="12" customWidth="1"/>
    <col min="7" max="7" width="8" style="12" bestFit="1" customWidth="1"/>
    <col min="8" max="8" width="6.85546875" style="12" customWidth="1"/>
    <col min="9" max="9" width="8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s="5" customFormat="1" ht="21.75" thickBot="1" x14ac:dyDescent="0.25">
      <c r="A2" s="68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0</v>
      </c>
      <c r="D7" s="55">
        <v>0</v>
      </c>
      <c r="E7" s="55">
        <v>1050.73</v>
      </c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>
        <v>0</v>
      </c>
      <c r="D8" s="55">
        <v>0</v>
      </c>
      <c r="E8" s="55">
        <v>119.22</v>
      </c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327.23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>
        <v>0</v>
      </c>
      <c r="C11" s="57">
        <v>0</v>
      </c>
      <c r="D11" s="57">
        <v>0</v>
      </c>
      <c r="E11" s="57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>
        <v>0</v>
      </c>
      <c r="D12" s="57">
        <v>0</v>
      </c>
      <c r="E12" s="58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6" customFormat="1" ht="12.75" x14ac:dyDescent="0.2">
      <c r="A13" s="8" t="s">
        <v>42</v>
      </c>
      <c r="B13" s="57">
        <v>0</v>
      </c>
      <c r="C13" s="57">
        <v>0</v>
      </c>
      <c r="D13" s="57">
        <v>0</v>
      </c>
      <c r="E13" s="58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8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v>912.6</v>
      </c>
      <c r="C15" s="57">
        <v>0</v>
      </c>
      <c r="D15" s="57">
        <v>1811.9</v>
      </c>
      <c r="E15" s="58">
        <v>0</v>
      </c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8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912.6</v>
      </c>
      <c r="C19" s="44" t="s">
        <v>56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0</v>
      </c>
      <c r="G19" s="44">
        <f t="shared" si="0"/>
        <v>0</v>
      </c>
      <c r="H19" s="44">
        <f t="shared" si="0"/>
        <v>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 x14ac:dyDescent="0.25">
      <c r="A20" s="61" t="s">
        <v>24</v>
      </c>
      <c r="B20" s="45">
        <v>321.3</v>
      </c>
      <c r="C20" s="57"/>
      <c r="D20" s="57">
        <v>283.5</v>
      </c>
      <c r="E20" s="57">
        <v>36.97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0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 x14ac:dyDescent="0.25">
      <c r="A22" s="61" t="s">
        <v>18</v>
      </c>
      <c r="B22" s="62">
        <f>AVERAGE(B21)</f>
        <v>591.29999999999995</v>
      </c>
      <c r="C22" s="62">
        <f>AVERAGE(B21:C21)</f>
        <v>295.64999999999998</v>
      </c>
      <c r="D22" s="62">
        <f>AVERAGE(B21:D21)</f>
        <v>706.56666666666661</v>
      </c>
      <c r="E22" s="62">
        <f>AVERAGE(B21:E21)</f>
        <v>894.97749999999996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1" sqref="E21"/>
    </sheetView>
  </sheetViews>
  <sheetFormatPr defaultRowHeight="12.75" x14ac:dyDescent="0.2"/>
  <cols>
    <col min="1" max="1" width="68.140625" style="33" customWidth="1"/>
    <col min="2" max="3" width="9" style="26" bestFit="1" customWidth="1"/>
    <col min="4" max="4" width="9.140625" style="27" bestFit="1" customWidth="1"/>
    <col min="5" max="5" width="9" style="27" bestFit="1" customWidth="1"/>
    <col min="6" max="9" width="8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4600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68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1300</v>
      </c>
      <c r="D18" s="57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1300</v>
      </c>
      <c r="D19" s="44">
        <f>SUM(D5:D18)</f>
        <v>68</v>
      </c>
      <c r="E19" s="44">
        <f>SUM(E5:E18)</f>
        <v>4600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550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750</v>
      </c>
      <c r="D21" s="44">
        <f t="shared" si="0"/>
        <v>68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375</v>
      </c>
      <c r="D22" s="62">
        <f>AVERAGE(B21:D21)</f>
        <v>272.66666666666669</v>
      </c>
      <c r="E22" s="62">
        <f>AVERAGE(B21:E21)</f>
        <v>1354.5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0" sqref="F20"/>
    </sheetView>
  </sheetViews>
  <sheetFormatPr defaultRowHeight="12.75" x14ac:dyDescent="0.2"/>
  <cols>
    <col min="1" max="1" width="63" style="33" customWidth="1"/>
    <col min="2" max="3" width="9" style="26" bestFit="1" customWidth="1"/>
    <col min="4" max="5" width="9" style="27" bestFit="1" customWidth="1"/>
    <col min="6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71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  <c r="N12" s="41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1977</v>
      </c>
      <c r="C15" s="57">
        <v>1988</v>
      </c>
      <c r="D15" s="57">
        <v>1988</v>
      </c>
      <c r="E15" s="57">
        <v>1988</v>
      </c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1977</v>
      </c>
      <c r="C19" s="44">
        <f>SUM(C5:C18)</f>
        <v>1988</v>
      </c>
      <c r="D19" s="44">
        <f>SUM(D5:D18)</f>
        <v>1988</v>
      </c>
      <c r="E19" s="44">
        <f>SUM(E5:E18)</f>
        <v>1988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1977</v>
      </c>
      <c r="C21" s="44">
        <f t="shared" ref="C21:M21" si="0">C19-C20</f>
        <v>1988</v>
      </c>
      <c r="D21" s="44">
        <f t="shared" si="0"/>
        <v>1988</v>
      </c>
      <c r="E21" s="44">
        <f t="shared" si="0"/>
        <v>1988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1977</v>
      </c>
      <c r="C22" s="62">
        <f>AVERAGE(B21:C21)</f>
        <v>1982.5</v>
      </c>
      <c r="D22" s="62">
        <f>AVERAGE(B21:D21)</f>
        <v>1984.3333333333333</v>
      </c>
      <c r="E22" s="62">
        <f>AVERAGE(C21:E21)</f>
        <v>1988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67.85546875" style="33" customWidth="1"/>
    <col min="2" max="2" width="10.140625" style="26" customWidth="1"/>
    <col min="3" max="3" width="9" style="26" bestFit="1" customWidth="1"/>
    <col min="4" max="5" width="9" style="27" bestFit="1" customWidth="1"/>
    <col min="6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8">
        <v>1767</v>
      </c>
      <c r="E12" s="58">
        <v>4350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1131.9+358.8</f>
        <v>1490.7</v>
      </c>
      <c r="C15" s="57">
        <v>1596</v>
      </c>
      <c r="D15" s="57">
        <v>206.4</v>
      </c>
      <c r="E15" s="57">
        <f>234.9+55</f>
        <v>289.89999999999998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f>183+260</f>
        <v>443</v>
      </c>
      <c r="C18" s="57">
        <v>300</v>
      </c>
      <c r="D18" s="57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1933.7</v>
      </c>
      <c r="C19" s="44">
        <f>SUM(C5:C18)</f>
        <v>1896</v>
      </c>
      <c r="D19" s="44">
        <f>SUM(D5:D18)</f>
        <v>1973.4</v>
      </c>
      <c r="E19" s="44">
        <f>SUM(E5:E18)</f>
        <v>4639.8999999999996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475.8</v>
      </c>
      <c r="C20" s="57">
        <v>0</v>
      </c>
      <c r="D20" s="57">
        <v>0</v>
      </c>
      <c r="E20" s="57">
        <v>55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1457.9</v>
      </c>
      <c r="C21" s="44">
        <f t="shared" ref="C21:M21" si="0">C19-C20</f>
        <v>1896</v>
      </c>
      <c r="D21" s="44">
        <f t="shared" si="0"/>
        <v>1973.4</v>
      </c>
      <c r="E21" s="44">
        <f t="shared" si="0"/>
        <v>4584.8999999999996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1457.9</v>
      </c>
      <c r="C22" s="62">
        <f>AVERAGE(B21:C21)</f>
        <v>1676.95</v>
      </c>
      <c r="D22" s="62">
        <f>AVERAGE(B21:D21)</f>
        <v>1775.7666666666667</v>
      </c>
      <c r="E22" s="62">
        <f>AVERAGE(B21:E21)</f>
        <v>2478.0500000000002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23" sqref="E23"/>
    </sheetView>
  </sheetViews>
  <sheetFormatPr defaultRowHeight="12.75" x14ac:dyDescent="0.2"/>
  <cols>
    <col min="1" max="1" width="59.5703125" style="33" customWidth="1"/>
    <col min="2" max="2" width="9.7109375" style="26" customWidth="1"/>
    <col min="3" max="3" width="9" style="26" bestFit="1" customWidth="1"/>
    <col min="4" max="5" width="9" style="27" bestFit="1" customWidth="1"/>
    <col min="6" max="6" width="7.85546875" style="27" bestFit="1" customWidth="1"/>
    <col min="7" max="8" width="9.5703125" style="27" bestFit="1" customWidth="1"/>
    <col min="9" max="9" width="7.85546875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73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1584.26</v>
      </c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469.16</v>
      </c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f>202.55+20.82</f>
        <v>223.37</v>
      </c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f>59+780.57+19.8+62.08</f>
        <v>921.45</v>
      </c>
      <c r="C15" s="57">
        <v>1042.4100000000001</v>
      </c>
      <c r="D15" s="57">
        <v>1920.23</v>
      </c>
      <c r="E15" s="57">
        <v>246.79</v>
      </c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  <c r="N16" s="6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8" t="s">
        <v>47</v>
      </c>
      <c r="B18" s="57">
        <v>900</v>
      </c>
      <c r="C18" s="57">
        <v>900</v>
      </c>
      <c r="D18" s="58">
        <v>0</v>
      </c>
      <c r="E18" s="55">
        <v>0</v>
      </c>
      <c r="F18" s="58"/>
      <c r="G18" s="58"/>
      <c r="H18" s="58"/>
      <c r="I18" s="58"/>
      <c r="J18" s="58"/>
      <c r="K18" s="58"/>
      <c r="L18" s="58"/>
      <c r="M18" s="58"/>
    </row>
    <row r="19" spans="1:13" ht="13.5" thickBot="1" x14ac:dyDescent="0.25">
      <c r="A19" s="43" t="s">
        <v>48</v>
      </c>
      <c r="B19" s="44">
        <f>SUM(B5:B18)</f>
        <v>1821.45</v>
      </c>
      <c r="C19" s="44">
        <f>SUM(C5:C18)</f>
        <v>1942.41</v>
      </c>
      <c r="D19" s="44">
        <f>SUM(D5:D18)</f>
        <v>1920.23</v>
      </c>
      <c r="E19" s="44">
        <f>SUM(E5:E18)</f>
        <v>2523.58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59</v>
      </c>
      <c r="C20" s="57">
        <v>279.97000000000003</v>
      </c>
      <c r="D20" s="57">
        <v>690.11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1762.45</v>
      </c>
      <c r="C21" s="44">
        <f t="shared" ref="C21:M21" si="0">C19-C20</f>
        <v>1662.44</v>
      </c>
      <c r="D21" s="44">
        <f>D19-D20</f>
        <v>1230.1199999999999</v>
      </c>
      <c r="E21" s="44">
        <f t="shared" si="0"/>
        <v>2523.58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1762.45</v>
      </c>
      <c r="C22" s="62">
        <f>AVERAGE(B21:C21)</f>
        <v>1712.4450000000002</v>
      </c>
      <c r="D22" s="62">
        <f>AVERAGE(B21:D21)</f>
        <v>1551.67</v>
      </c>
      <c r="E22" s="62">
        <f>AVERAGE(B21:E21)</f>
        <v>1794.6475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8.28515625" style="33" customWidth="1"/>
    <col min="2" max="2" width="9.7109375" style="26" customWidth="1"/>
    <col min="3" max="3" width="8.7109375" style="26" bestFit="1" customWidth="1"/>
    <col min="4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203.07</v>
      </c>
      <c r="C10" s="55">
        <v>160.66999999999999</v>
      </c>
      <c r="D10" s="55">
        <v>196.45</v>
      </c>
      <c r="E10" s="55">
        <v>170.54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f>19.5+33.8+154.9+121.5</f>
        <v>329.7</v>
      </c>
      <c r="C15" s="57">
        <v>94.4</v>
      </c>
      <c r="D15" s="57">
        <v>464.69</v>
      </c>
      <c r="E15" s="57">
        <f>77+5.3+20+15+7.6+8.4+84.5+50</f>
        <v>267.79999999999995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532.77</v>
      </c>
      <c r="C19" s="44">
        <f>SUM(C5:C18)</f>
        <v>255.07</v>
      </c>
      <c r="D19" s="44">
        <f>SUM(D5:D18)</f>
        <v>661.14</v>
      </c>
      <c r="E19" s="44">
        <f>SUM(E5:E18)</f>
        <v>438.33999999999992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67.599999999999994</v>
      </c>
      <c r="E20" s="57">
        <v>159.9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532.77</v>
      </c>
      <c r="C21" s="44">
        <f t="shared" ref="C21:M21" si="0">C19-C20</f>
        <v>255.07</v>
      </c>
      <c r="D21" s="44">
        <f t="shared" si="0"/>
        <v>593.54</v>
      </c>
      <c r="E21" s="44">
        <f t="shared" si="0"/>
        <v>278.43999999999994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532.77</v>
      </c>
      <c r="C22" s="62">
        <f>AVERAGE(B21:C21)</f>
        <v>393.91999999999996</v>
      </c>
      <c r="D22" s="62">
        <f>AVERAGE(B21:D21)</f>
        <v>460.46</v>
      </c>
      <c r="E22" s="62">
        <f>AVERAGE(B21:E21)</f>
        <v>414.95499999999993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62" style="33" customWidth="1"/>
    <col min="2" max="2" width="10" style="26" customWidth="1"/>
    <col min="3" max="3" width="9" style="26" bestFit="1" customWidth="1"/>
    <col min="4" max="5" width="9" style="27" bestFit="1" customWidth="1"/>
    <col min="6" max="6" width="7.140625" style="27" customWidth="1"/>
    <col min="7" max="8" width="7.85546875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1755</v>
      </c>
      <c r="D12" s="58">
        <v>1950</v>
      </c>
      <c r="E12" s="58">
        <v>1950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8">
        <v>1790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1755</v>
      </c>
      <c r="D19" s="44">
        <f>SUM(D5:D18)</f>
        <v>1950</v>
      </c>
      <c r="E19" s="44">
        <f>SUM(E5:E18)</f>
        <v>3740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1755</v>
      </c>
      <c r="D21" s="44">
        <f t="shared" si="0"/>
        <v>1950</v>
      </c>
      <c r="E21" s="44">
        <f t="shared" si="0"/>
        <v>3740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1852.5</v>
      </c>
      <c r="D22" s="62">
        <f>AVERAGE(B21:D21)</f>
        <v>1885</v>
      </c>
      <c r="E22" s="62">
        <f>AVERAGE(C21:E21)</f>
        <v>2481.6666666666665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65.28515625" style="33" customWidth="1"/>
    <col min="2" max="2" width="9.7109375" style="26" customWidth="1"/>
    <col min="3" max="3" width="9" style="26" bestFit="1" customWidth="1"/>
    <col min="4" max="5" width="9" style="27" bestFit="1" customWidth="1"/>
    <col min="6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5">
        <v>0</v>
      </c>
      <c r="D12" s="55">
        <v>0</v>
      </c>
      <c r="E12" s="58">
        <f>1935.3+2613</f>
        <v>4548.3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/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1979.34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5">
        <v>0</v>
      </c>
      <c r="D18" s="57">
        <v>720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1979.34</v>
      </c>
      <c r="C19" s="44" t="s">
        <v>56</v>
      </c>
      <c r="D19" s="44">
        <f>SUM(D5:D18)</f>
        <v>720</v>
      </c>
      <c r="E19" s="44">
        <f>SUM(E5:E18)</f>
        <v>4548.3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55.92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1923.4199999999998</v>
      </c>
      <c r="C22" s="62">
        <f>AVERAGE(B21:C21)</f>
        <v>961.70999999999992</v>
      </c>
      <c r="D22" s="62">
        <f>AVERAGE(B21:D21)</f>
        <v>881.14</v>
      </c>
      <c r="E22" s="62">
        <f>AVERAGE(B21:E21)</f>
        <v>1797.93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B5" sqref="B5:E18"/>
    </sheetView>
  </sheetViews>
  <sheetFormatPr defaultRowHeight="12.75" x14ac:dyDescent="0.2"/>
  <cols>
    <col min="1" max="1" width="52.28515625" style="33" customWidth="1"/>
    <col min="2" max="2" width="10.28515625" style="26" customWidth="1"/>
    <col min="3" max="3" width="11" style="26" customWidth="1"/>
    <col min="4" max="6" width="7.85546875" style="27" bestFit="1" customWidth="1"/>
    <col min="7" max="7" width="9.140625" style="27" customWidth="1"/>
    <col min="8" max="8" width="7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5" sqref="E5:E18"/>
    </sheetView>
  </sheetViews>
  <sheetFormatPr defaultRowHeight="15" x14ac:dyDescent="0.2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77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1680</v>
      </c>
      <c r="D12" s="58">
        <v>1860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>
        <v>0</v>
      </c>
      <c r="D20" s="57">
        <v>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4" sqref="E24"/>
    </sheetView>
  </sheetViews>
  <sheetFormatPr defaultRowHeight="12.75" x14ac:dyDescent="0.2"/>
  <cols>
    <col min="1" max="1" width="61.7109375" style="33" customWidth="1"/>
    <col min="2" max="2" width="9.7109375" style="26" customWidth="1"/>
    <col min="3" max="3" width="9.42578125" style="26" customWidth="1"/>
    <col min="4" max="5" width="9" style="27" bestFit="1" customWidth="1"/>
    <col min="6" max="13" width="8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s="35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7">
        <v>2100</v>
      </c>
      <c r="C12" s="57">
        <v>1960</v>
      </c>
      <c r="D12" s="58">
        <v>2100</v>
      </c>
      <c r="E12" s="58">
        <v>4670</v>
      </c>
      <c r="F12" s="58"/>
      <c r="G12" s="58"/>
      <c r="H12" s="58"/>
      <c r="I12" s="59"/>
      <c r="J12" s="58"/>
      <c r="K12" s="58"/>
      <c r="L12" s="58"/>
      <c r="M12" s="58"/>
    </row>
    <row r="13" spans="1:13" s="35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2100</v>
      </c>
      <c r="C19" s="44">
        <f>SUM(C5:C18)</f>
        <v>1960</v>
      </c>
      <c r="D19" s="44">
        <f>SUM(D5:D18)</f>
        <v>2100</v>
      </c>
      <c r="E19" s="44">
        <f>SUM(E5:E18)</f>
        <v>4670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100</v>
      </c>
      <c r="C20" s="57">
        <v>0</v>
      </c>
      <c r="D20" s="57">
        <v>100</v>
      </c>
      <c r="E20" s="57">
        <v>70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1960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C11" sqref="C11"/>
    </sheetView>
  </sheetViews>
  <sheetFormatPr defaultRowHeight="12.75" x14ac:dyDescent="0.2"/>
  <cols>
    <col min="1" max="1" width="47.42578125" style="33" customWidth="1"/>
    <col min="2" max="2" width="8.85546875" style="26" customWidth="1"/>
    <col min="3" max="3" width="9" style="26" bestFit="1" customWidth="1"/>
    <col min="4" max="4" width="9" style="27" bestFit="1" customWidth="1"/>
    <col min="5" max="13" width="7.85546875" style="27" bestFit="1" customWidth="1"/>
    <col min="14" max="16384" width="9.140625" style="29"/>
  </cols>
  <sheetData>
    <row r="1" spans="1:16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6" ht="21.75" thickBot="1" x14ac:dyDescent="0.25">
      <c r="A2" s="68" t="s">
        <v>55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6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6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6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  <c r="P5" s="29">
        <v>0</v>
      </c>
    </row>
    <row r="6" spans="1:16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6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6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6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6" ht="13.5" customHeight="1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6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6" s="34" customFormat="1" x14ac:dyDescent="0.2">
      <c r="A12" s="8" t="s">
        <v>41</v>
      </c>
      <c r="B12" s="57">
        <v>0</v>
      </c>
      <c r="C12" s="57"/>
      <c r="D12" s="58"/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6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  <c r="N13" s="42"/>
    </row>
    <row r="14" spans="1:16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6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6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0</v>
      </c>
      <c r="D19" s="44">
        <f>SUM(D5:D18)</f>
        <v>0</v>
      </c>
      <c r="E19" s="44">
        <f>SUM(E5:E18)</f>
        <v>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4.7109375" style="33" customWidth="1"/>
    <col min="2" max="2" width="11.5703125" style="26" customWidth="1"/>
    <col min="3" max="3" width="9" style="26" bestFit="1" customWidth="1"/>
    <col min="4" max="5" width="9" style="27" bestFit="1" customWidth="1"/>
    <col min="6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1950</v>
      </c>
      <c r="C12" s="57">
        <v>1950</v>
      </c>
      <c r="D12" s="58">
        <v>1950</v>
      </c>
      <c r="E12" s="58">
        <v>1950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1950</v>
      </c>
      <c r="C19" s="44">
        <f>SUM(C5:C18)</f>
        <v>1950</v>
      </c>
      <c r="D19" s="44">
        <f>SUM(D5:D18)</f>
        <v>1950</v>
      </c>
      <c r="E19" s="44">
        <f>SUM(E5:E18)</f>
        <v>1950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1950</v>
      </c>
      <c r="C21" s="44">
        <f t="shared" ref="C21:M21" si="0">C19-C20</f>
        <v>1950</v>
      </c>
      <c r="D21" s="44">
        <f t="shared" si="0"/>
        <v>1950</v>
      </c>
      <c r="E21" s="44">
        <f t="shared" si="0"/>
        <v>1950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1950</v>
      </c>
      <c r="C22" s="62">
        <f>AVERAGE(B21:C21)</f>
        <v>1950</v>
      </c>
      <c r="D22" s="62">
        <f>AVERAGE(B21:D21)</f>
        <v>1950</v>
      </c>
      <c r="E22" s="62">
        <f>AVERAGE(B21:E21)</f>
        <v>1950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7.85546875" style="2" customWidth="1"/>
    <col min="2" max="2" width="10.42578125" style="11" customWidth="1"/>
    <col min="3" max="3" width="10.5703125" style="11" customWidth="1"/>
    <col min="4" max="5" width="9" style="12" bestFit="1" customWidth="1"/>
    <col min="6" max="13" width="8.42578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x14ac:dyDescent="0.2">
      <c r="A12" s="8" t="s">
        <v>41</v>
      </c>
      <c r="B12" s="57">
        <v>1800</v>
      </c>
      <c r="C12" s="57">
        <v>1680</v>
      </c>
      <c r="D12" s="58">
        <v>2170</v>
      </c>
      <c r="E12" s="58">
        <v>4800</v>
      </c>
      <c r="F12" s="58"/>
      <c r="G12" s="58"/>
      <c r="H12" s="58"/>
      <c r="I12" s="59"/>
      <c r="J12" s="58"/>
      <c r="K12" s="58"/>
      <c r="L12" s="58"/>
      <c r="M12" s="58"/>
    </row>
    <row r="13" spans="1:13" s="13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1800</v>
      </c>
      <c r="C19" s="44">
        <f>SUM(C5:C18)</f>
        <v>1680</v>
      </c>
      <c r="D19" s="44">
        <f>SUM(D5:D18)</f>
        <v>2170</v>
      </c>
      <c r="E19" s="44">
        <f>SUM(E5:E18)</f>
        <v>4800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170</v>
      </c>
      <c r="E20" s="57">
        <v>200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1800</v>
      </c>
      <c r="C21" s="44">
        <f t="shared" ref="C21:M21" si="0">C19-C20</f>
        <v>1680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1800</v>
      </c>
      <c r="C22" s="62">
        <f>AVERAGE(B21:C21)</f>
        <v>1740</v>
      </c>
      <c r="D22" s="62">
        <f>AVERAGE(B21:D21)</f>
        <v>1826.6666666666667</v>
      </c>
      <c r="E22" s="62">
        <f>AVERAGE(B21:E21)</f>
        <v>2520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5" sqref="B5:E18"/>
    </sheetView>
  </sheetViews>
  <sheetFormatPr defaultRowHeight="15" x14ac:dyDescent="0.25"/>
  <cols>
    <col min="1" max="1" width="61.42578125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/>
      <c r="C21" s="44"/>
      <c r="D21" s="44"/>
      <c r="E21" s="44">
        <v>0</v>
      </c>
      <c r="F21" s="44">
        <f t="shared" ref="F21:M21" si="0">F19-F20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5" sqref="E5:E18"/>
    </sheetView>
  </sheetViews>
  <sheetFormatPr defaultRowHeight="12.75" x14ac:dyDescent="0.2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280.45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>
        <f>SUM(D5:D18)</f>
        <v>280.45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93.483333333333334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E23" sqref="E23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0</v>
      </c>
      <c r="C5" s="55">
        <v>0</v>
      </c>
      <c r="D5" s="55">
        <v>2000</v>
      </c>
      <c r="E5" s="55">
        <v>2000</v>
      </c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ht="17.25" customHeight="1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 t="s">
        <v>56</v>
      </c>
      <c r="C19" s="44" t="s">
        <v>56</v>
      </c>
      <c r="D19" s="44">
        <f>SUM(D5:D18)</f>
        <v>2000</v>
      </c>
      <c r="E19" s="44">
        <f>SUM(E5:E18)</f>
        <v>2000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666.66666666666663</v>
      </c>
      <c r="E22" s="62">
        <f>AVERAGE(B21:E21)</f>
        <v>1000</v>
      </c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B20" sqref="B20"/>
    </sheetView>
  </sheetViews>
  <sheetFormatPr defaultRowHeight="12.75" x14ac:dyDescent="0.2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83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4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4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4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4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4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4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4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 x14ac:dyDescent="0.2">
      <c r="A14" s="8" t="s">
        <v>43</v>
      </c>
      <c r="B14" s="57">
        <v>0</v>
      </c>
      <c r="C14" s="55">
        <v>0</v>
      </c>
      <c r="D14" s="57">
        <v>0</v>
      </c>
      <c r="E14" s="58">
        <v>2500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 x14ac:dyDescent="0.2">
      <c r="A15" s="9" t="s">
        <v>44</v>
      </c>
      <c r="B15" s="57">
        <v>0</v>
      </c>
      <c r="C15" s="55">
        <v>0</v>
      </c>
      <c r="D15" s="57">
        <v>267.82</v>
      </c>
      <c r="E15" s="57">
        <v>0</v>
      </c>
      <c r="F15" s="57"/>
      <c r="G15" s="57"/>
      <c r="H15" s="57"/>
      <c r="I15" s="57"/>
      <c r="J15" s="57"/>
      <c r="K15" s="57"/>
      <c r="L15" s="57"/>
      <c r="M15" s="57"/>
    </row>
    <row r="16" spans="1:14" s="31" customFormat="1" x14ac:dyDescent="0.2">
      <c r="A16" s="8" t="s">
        <v>45</v>
      </c>
      <c r="B16" s="57">
        <v>0</v>
      </c>
      <c r="C16" s="55">
        <v>0</v>
      </c>
      <c r="D16" s="58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  <c r="N16" s="53"/>
    </row>
    <row r="17" spans="1:13" x14ac:dyDescent="0.2">
      <c r="A17" s="8" t="s">
        <v>46</v>
      </c>
      <c r="B17" s="57">
        <v>0</v>
      </c>
      <c r="C17" s="55">
        <v>0</v>
      </c>
      <c r="D17" s="58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7">
        <v>0</v>
      </c>
      <c r="C18" s="57">
        <v>450</v>
      </c>
      <c r="D18" s="57">
        <v>240</v>
      </c>
      <c r="E18" s="57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>
        <f>SUM(C5:C18)</f>
        <v>450</v>
      </c>
      <c r="D19" s="44">
        <f>SUM(D5:D18)</f>
        <v>507.82</v>
      </c>
      <c r="E19" s="44">
        <f>SUM(E5:E18)</f>
        <v>2500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f t="shared" ref="C21:M21" si="0">C19-C20</f>
        <v>450</v>
      </c>
      <c r="D21" s="44">
        <f t="shared" si="0"/>
        <v>507.82</v>
      </c>
      <c r="E21" s="44">
        <f t="shared" si="0"/>
        <v>2500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0</v>
      </c>
      <c r="C22" s="62">
        <f>AVERAGE(B21:C21)</f>
        <v>225</v>
      </c>
      <c r="D22" s="62">
        <f>AVERAGE(B21:D21)</f>
        <v>319.27333333333331</v>
      </c>
      <c r="E22" s="62">
        <f>AVERAGE(B21:E21)</f>
        <v>864.45499999999993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10" zoomScaleNormal="110" workbookViewId="0">
      <selection activeCell="B5" sqref="B5:E18"/>
    </sheetView>
  </sheetViews>
  <sheetFormatPr defaultRowHeight="12.75" x14ac:dyDescent="0.2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1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1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16" sqref="G16"/>
    </sheetView>
  </sheetViews>
  <sheetFormatPr defaultRowHeight="12.75" x14ac:dyDescent="0.2"/>
  <cols>
    <col min="1" max="1" width="52.28515625" style="33" customWidth="1"/>
    <col min="2" max="2" width="10.5703125" style="26" customWidth="1"/>
    <col min="3" max="3" width="9" style="26" bestFit="1" customWidth="1"/>
    <col min="4" max="5" width="9" style="27" bestFit="1" customWidth="1"/>
    <col min="6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3500</v>
      </c>
      <c r="C12" s="55">
        <v>0</v>
      </c>
      <c r="D12" s="55">
        <v>0</v>
      </c>
      <c r="E12" s="58">
        <v>2700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0</v>
      </c>
      <c r="C15" s="57">
        <v>0</v>
      </c>
      <c r="D15" s="57">
        <v>2007.3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>
        <v>0</v>
      </c>
      <c r="E18" s="57">
        <v>1800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3500</v>
      </c>
      <c r="C19" s="44"/>
      <c r="D19" s="44">
        <f>SUM(D5:D18)</f>
        <v>2007.3</v>
      </c>
      <c r="E19" s="44">
        <f>SUM(E5:E18)</f>
        <v>4500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1500</v>
      </c>
      <c r="C20" s="57">
        <v>0</v>
      </c>
      <c r="D20" s="57">
        <v>7.3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2000</v>
      </c>
      <c r="C21" s="44">
        <f t="shared" ref="C21:M21" si="0">C19-C20</f>
        <v>0</v>
      </c>
      <c r="D21" s="44">
        <f t="shared" si="0"/>
        <v>2000</v>
      </c>
      <c r="E21" s="44">
        <f t="shared" si="0"/>
        <v>4500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2000</v>
      </c>
      <c r="C22" s="62">
        <f>AVERAGE(B21:C21)</f>
        <v>1000</v>
      </c>
      <c r="D22" s="62">
        <f>AVERAGE(B21:D21)</f>
        <v>1333.3333333333333</v>
      </c>
      <c r="E22" s="62">
        <f>AVERAGE(B21:E21)</f>
        <v>2125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17" sqref="F17"/>
    </sheetView>
  </sheetViews>
  <sheetFormatPr defaultRowHeight="12.75" x14ac:dyDescent="0.2"/>
  <cols>
    <col min="1" max="1" width="64.140625" style="33" customWidth="1"/>
    <col min="2" max="2" width="10.28515625" style="26" customWidth="1"/>
    <col min="3" max="3" width="9" style="26" bestFit="1" customWidth="1"/>
    <col min="4" max="5" width="9" style="27" bestFit="1" customWidth="1"/>
    <col min="6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87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3000</v>
      </c>
      <c r="C12" s="57">
        <v>2000</v>
      </c>
      <c r="D12" s="58">
        <v>2214.33</v>
      </c>
      <c r="E12" s="58">
        <f>2142.9+3200.1</f>
        <v>5343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389.49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3389.49</v>
      </c>
      <c r="C19" s="44">
        <f>SUM(C5:C18)</f>
        <v>2000</v>
      </c>
      <c r="D19" s="44">
        <f>SUM(D5:D18)</f>
        <v>2214.33</v>
      </c>
      <c r="E19" s="44">
        <f>SUM(E5:E18)</f>
        <v>5343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1389.49</v>
      </c>
      <c r="C20" s="57"/>
      <c r="D20" s="57">
        <v>214.33</v>
      </c>
      <c r="E20" s="57">
        <v>743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1999.9999999999998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1999.9999999999998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18" sqref="F18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3">
      <c r="A2" s="68" t="s">
        <v>88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x14ac:dyDescent="0.25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x14ac:dyDescent="0.25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" t="s">
        <v>34</v>
      </c>
      <c r="B5" s="55">
        <v>2400</v>
      </c>
      <c r="C5" s="55">
        <v>2400</v>
      </c>
      <c r="D5" s="55">
        <v>2400</v>
      </c>
      <c r="E5" s="55">
        <v>2400</v>
      </c>
      <c r="F5" s="55"/>
      <c r="G5" s="55"/>
      <c r="H5" s="55"/>
      <c r="I5" s="55"/>
      <c r="J5" s="55"/>
      <c r="K5" s="55"/>
      <c r="L5" s="55"/>
      <c r="M5" s="55"/>
    </row>
    <row r="6" spans="1:13" x14ac:dyDescent="0.2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x14ac:dyDescent="0.25">
      <c r="A12" s="8" t="s">
        <v>41</v>
      </c>
      <c r="B12" s="57">
        <v>0</v>
      </c>
      <c r="C12" s="57">
        <v>0</v>
      </c>
      <c r="D12" s="57">
        <v>0</v>
      </c>
      <c r="E12" s="58">
        <v>2340</v>
      </c>
      <c r="F12" s="58"/>
      <c r="G12" s="58"/>
      <c r="H12" s="58"/>
      <c r="I12" s="59"/>
      <c r="J12" s="58"/>
      <c r="K12" s="58"/>
      <c r="L12" s="58"/>
      <c r="M12" s="58"/>
    </row>
    <row r="13" spans="1:13" x14ac:dyDescent="0.25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x14ac:dyDescent="0.2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x14ac:dyDescent="0.25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x14ac:dyDescent="0.2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5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5.75" thickBot="1" x14ac:dyDescent="0.3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5.75" thickBot="1" x14ac:dyDescent="0.3">
      <c r="A19" s="43" t="s">
        <v>48</v>
      </c>
      <c r="B19" s="44">
        <f>SUM(B5:B18)</f>
        <v>2400</v>
      </c>
      <c r="C19" s="44">
        <f>SUM(C5:C18)</f>
        <v>2400</v>
      </c>
      <c r="D19" s="44">
        <f>SUM(D5:D18)</f>
        <v>2400</v>
      </c>
      <c r="E19" s="44">
        <f>SUM(E5:E18)</f>
        <v>4740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 x14ac:dyDescent="0.3">
      <c r="A20" s="61" t="s">
        <v>24</v>
      </c>
      <c r="B20" s="45">
        <v>400</v>
      </c>
      <c r="C20" s="57">
        <v>400</v>
      </c>
      <c r="D20" s="57">
        <v>400</v>
      </c>
      <c r="E20" s="57">
        <v>140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 x14ac:dyDescent="0.3">
      <c r="A21" s="43" t="s">
        <v>25</v>
      </c>
      <c r="B21" s="44">
        <f>B19-B20</f>
        <v>2000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 x14ac:dyDescent="0.3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/>
      <c r="G22" s="62"/>
      <c r="H22" s="62"/>
      <c r="I22" s="62"/>
      <c r="J22" s="62"/>
      <c r="K22" s="62"/>
      <c r="L22" s="62"/>
      <c r="M22" s="62"/>
    </row>
    <row r="23" spans="1:13" ht="15.75" thickBot="1" x14ac:dyDescent="0.3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x14ac:dyDescent="0.25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" x14ac:dyDescent="0.2"/>
  <cols>
    <col min="1" max="1" width="46.5703125" style="3" customWidth="1"/>
    <col min="2" max="3" width="9" style="11" bestFit="1" customWidth="1"/>
    <col min="4" max="5" width="9" style="12" bestFit="1" customWidth="1"/>
    <col min="6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49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1500</v>
      </c>
      <c r="C5" s="55">
        <v>1500</v>
      </c>
      <c r="D5" s="55">
        <v>1500</v>
      </c>
      <c r="E5" s="55">
        <v>1500</v>
      </c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144.08000000000001</v>
      </c>
      <c r="D7" s="55">
        <v>203.68</v>
      </c>
      <c r="E7" s="55">
        <v>200.09</v>
      </c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75.5</v>
      </c>
      <c r="C8" s="55">
        <v>75.5</v>
      </c>
      <c r="D8" s="55">
        <v>75.5</v>
      </c>
      <c r="E8" s="55">
        <v>81.36</v>
      </c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0</v>
      </c>
      <c r="C10" s="55">
        <v>207.32</v>
      </c>
      <c r="D10" s="55">
        <v>193.22</v>
      </c>
      <c r="E10" s="55">
        <v>180.55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0</v>
      </c>
      <c r="C12" s="57"/>
      <c r="D12" s="58"/>
      <c r="E12" s="58">
        <v>2800</v>
      </c>
      <c r="F12" s="58"/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7">
        <f>321.42+15.6</f>
        <v>337.02000000000004</v>
      </c>
      <c r="C15" s="57"/>
      <c r="D15" s="57">
        <f>157.17+127.46</f>
        <v>284.63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1912.52</v>
      </c>
      <c r="C19" s="44">
        <f>SUM(C5:C18)</f>
        <v>1926.8999999999999</v>
      </c>
      <c r="D19" s="44">
        <f>SUM(D5:D18)</f>
        <v>2257.0300000000002</v>
      </c>
      <c r="E19" s="44">
        <f>SUM(E5:E18)</f>
        <v>4762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1</v>
      </c>
      <c r="C20" s="57">
        <v>39.020000000000003</v>
      </c>
      <c r="D20" s="57">
        <v>257.02999999999997</v>
      </c>
      <c r="E20" s="57">
        <v>162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1911.52</v>
      </c>
      <c r="C21" s="44">
        <f t="shared" ref="C21:M21" si="0">C19-C20</f>
        <v>1887.8799999999999</v>
      </c>
      <c r="D21" s="44">
        <f t="shared" si="0"/>
        <v>2000.0000000000002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1911.52</v>
      </c>
      <c r="C22" s="62">
        <f>AVERAGE(B21:C21)</f>
        <v>1899.6999999999998</v>
      </c>
      <c r="D22" s="62">
        <f>AVERAGE(B21:D21)</f>
        <v>1933.1333333333332</v>
      </c>
      <c r="E22" s="62">
        <f>AVERAGE(B21:E21)</f>
        <v>2599.85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7" zoomScaleNormal="100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27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4.75" customHeight="1" x14ac:dyDescent="0.25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 x14ac:dyDescent="0.25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 x14ac:dyDescent="0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 x14ac:dyDescent="0.25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 x14ac:dyDescent="0.25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 x14ac:dyDescent="0.3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 x14ac:dyDescent="0.3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 x14ac:dyDescent="0.3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opLeftCell="A10" workbookViewId="0">
      <selection activeCell="E20" sqref="E20"/>
    </sheetView>
  </sheetViews>
  <sheetFormatPr defaultRowHeight="15" x14ac:dyDescent="0.2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 x14ac:dyDescent="0.4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25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ht="15.75" customHeight="1" thickBot="1" x14ac:dyDescent="0.3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57" customHeight="1" x14ac:dyDescent="0.25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 x14ac:dyDescent="0.25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 x14ac:dyDescent="0.25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 x14ac:dyDescent="0.2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 x14ac:dyDescent="0.25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 x14ac:dyDescent="0.25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 x14ac:dyDescent="0.25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 x14ac:dyDescent="0.25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x14ac:dyDescent="0.25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x14ac:dyDescent="0.25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x14ac:dyDescent="0.25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x14ac:dyDescent="0.25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 x14ac:dyDescent="0.3">
      <c r="A16" s="54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13" zoomScale="120" zoomScaleNormal="120" workbookViewId="0">
      <selection activeCell="B22" sqref="B22"/>
    </sheetView>
  </sheetViews>
  <sheetFormatPr defaultRowHeight="12.75" x14ac:dyDescent="0.2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5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89.25" x14ac:dyDescent="0.2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 x14ac:dyDescent="0.2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 x14ac:dyDescent="0.2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 x14ac:dyDescent="0.2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 x14ac:dyDescent="0.2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 x14ac:dyDescent="0.2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 x14ac:dyDescent="0.25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 x14ac:dyDescent="0.35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 x14ac:dyDescent="0.35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 x14ac:dyDescent="0.35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 x14ac:dyDescent="0.3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 x14ac:dyDescent="0.35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P16" sqref="P16"/>
    </sheetView>
  </sheetViews>
  <sheetFormatPr defaultRowHeight="12.75" x14ac:dyDescent="0.2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5" customHeight="1" thickBot="1" x14ac:dyDescent="0.25">
      <c r="A2" s="68" t="s">
        <v>33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800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25.5" x14ac:dyDescent="0.2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125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25.5" x14ac:dyDescent="0.2">
      <c r="A8" s="56" t="s">
        <v>37</v>
      </c>
      <c r="B8" s="55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25.5" x14ac:dyDescent="0.2">
      <c r="A9" s="56" t="s">
        <v>38</v>
      </c>
      <c r="B9" s="55">
        <v>59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 x14ac:dyDescent="0.2">
      <c r="A10" s="56" t="s">
        <v>39</v>
      </c>
      <c r="B10" s="55">
        <v>120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25.5" x14ac:dyDescent="0.2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1000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325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 x14ac:dyDescent="0.2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86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 x14ac:dyDescent="0.2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200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f>763+492.33</f>
        <v>1255.33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110" zoomScaleNormal="110" workbookViewId="0">
      <selection activeCell="D12" sqref="D12"/>
    </sheetView>
  </sheetViews>
  <sheetFormatPr defaultRowHeight="12.75" x14ac:dyDescent="0.2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 x14ac:dyDescent="0.4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5" customHeight="1" x14ac:dyDescent="0.2">
      <c r="A2" s="79" t="s">
        <v>0</v>
      </c>
      <c r="B2" s="81" t="s">
        <v>1</v>
      </c>
      <c r="C2" s="75" t="s">
        <v>2</v>
      </c>
      <c r="D2" s="75" t="s">
        <v>3</v>
      </c>
      <c r="E2" s="75" t="s">
        <v>4</v>
      </c>
      <c r="F2" s="75" t="s">
        <v>5</v>
      </c>
      <c r="G2" s="75" t="s">
        <v>6</v>
      </c>
      <c r="H2" s="75" t="s">
        <v>7</v>
      </c>
      <c r="I2" s="75" t="s">
        <v>8</v>
      </c>
      <c r="J2" s="75" t="s">
        <v>9</v>
      </c>
      <c r="K2" s="75" t="s">
        <v>10</v>
      </c>
      <c r="L2" s="75" t="s">
        <v>11</v>
      </c>
      <c r="M2" s="75" t="s">
        <v>12</v>
      </c>
    </row>
    <row r="3" spans="1:13" s="30" customFormat="1" ht="12" thickBot="1" x14ac:dyDescent="0.25">
      <c r="A3" s="80"/>
      <c r="B3" s="82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89.25" x14ac:dyDescent="0.2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 x14ac:dyDescent="0.2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 x14ac:dyDescent="0.2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 x14ac:dyDescent="0.2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 x14ac:dyDescent="0.2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 x14ac:dyDescent="0.2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 x14ac:dyDescent="0.2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 x14ac:dyDescent="0.2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 x14ac:dyDescent="0.3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 x14ac:dyDescent="0.3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 x14ac:dyDescent="0.3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 x14ac:dyDescent="0.3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 x14ac:dyDescent="0.3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 x14ac:dyDescent="0.2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.75" x14ac:dyDescent="0.2"/>
  <cols>
    <col min="1" max="1" width="57.28515625" style="14" customWidth="1"/>
    <col min="2" max="2" width="9.5703125" style="11" customWidth="1"/>
    <col min="3" max="3" width="9.42578125" style="11" customWidth="1"/>
    <col min="4" max="5" width="9" style="12" bestFit="1" customWidth="1"/>
    <col min="6" max="6" width="8.28515625" style="12" customWidth="1"/>
    <col min="7" max="7" width="7.5703125" style="12" customWidth="1"/>
    <col min="8" max="8" width="7" style="12" customWidth="1"/>
    <col min="9" max="9" width="6.85546875" style="12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61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5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1300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/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13" customFormat="1" x14ac:dyDescent="0.2">
      <c r="A12" s="8" t="s">
        <v>41</v>
      </c>
      <c r="B12" s="57">
        <v>0</v>
      </c>
      <c r="C12" s="57">
        <v>2040</v>
      </c>
      <c r="D12" s="58">
        <v>2040</v>
      </c>
      <c r="E12" s="58">
        <f>1760+2880</f>
        <v>4640</v>
      </c>
      <c r="F12" s="58"/>
      <c r="G12" s="58"/>
      <c r="H12" s="58"/>
      <c r="I12" s="59"/>
      <c r="J12" s="58"/>
      <c r="K12" s="58"/>
      <c r="L12" s="58"/>
      <c r="M12" s="58"/>
    </row>
    <row r="13" spans="1:13" s="6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13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6" customFormat="1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1300</v>
      </c>
      <c r="C19" s="44">
        <f>SUM(C5:C18)</f>
        <v>2040</v>
      </c>
      <c r="D19" s="44">
        <f>SUM(D5:D18)</f>
        <v>2040</v>
      </c>
      <c r="E19" s="44">
        <f>SUM(E5:E18)</f>
        <v>4640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>
        <v>40</v>
      </c>
      <c r="D20" s="57">
        <v>40</v>
      </c>
      <c r="E20" s="57">
        <v>40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1300</v>
      </c>
      <c r="C21" s="44">
        <f t="shared" ref="C21:M21" si="0">C19-C20</f>
        <v>2000</v>
      </c>
      <c r="D21" s="44">
        <f t="shared" si="0"/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1300</v>
      </c>
      <c r="C22" s="62">
        <f>AVERAGE(B21:C21)</f>
        <v>1650</v>
      </c>
      <c r="D22" s="62">
        <f>AVERAGE(B21:D21)</f>
        <v>1766.6666666666667</v>
      </c>
      <c r="E22" s="62">
        <f>AVERAGE(B21:E21)</f>
        <v>2475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E21" sqref="E21"/>
    </sheetView>
  </sheetViews>
  <sheetFormatPr defaultRowHeight="11.25" x14ac:dyDescent="0.2"/>
  <cols>
    <col min="1" max="1" width="61.85546875" style="4" customWidth="1"/>
    <col min="2" max="2" width="9.42578125" style="11" customWidth="1"/>
    <col min="3" max="3" width="9" style="11" bestFit="1" customWidth="1"/>
    <col min="4" max="5" width="9" style="12" bestFit="1" customWidth="1"/>
    <col min="6" max="13" width="8.5703125" style="12" customWidth="1"/>
    <col min="14" max="16384" width="9.140625" style="4"/>
  </cols>
  <sheetData>
    <row r="1" spans="1:14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4" ht="21.75" thickBot="1" x14ac:dyDescent="0.25">
      <c r="A2" s="68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4" s="5" customFormat="1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4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4" ht="12.75" x14ac:dyDescent="0.2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ht="12.75" x14ac:dyDescent="0.2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ht="12.75" x14ac:dyDescent="0.2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ht="12.75" x14ac:dyDescent="0.2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ht="12.75" x14ac:dyDescent="0.2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ht="12.75" x14ac:dyDescent="0.2">
      <c r="A10" s="56" t="s">
        <v>39</v>
      </c>
      <c r="B10" s="55">
        <v>187.81</v>
      </c>
      <c r="C10" s="55">
        <v>187.5</v>
      </c>
      <c r="D10" s="55">
        <v>194.5</v>
      </c>
      <c r="E10" s="55">
        <v>200.2</v>
      </c>
      <c r="F10" s="55"/>
      <c r="G10" s="55"/>
      <c r="H10" s="55"/>
      <c r="I10" s="55"/>
      <c r="J10" s="55"/>
      <c r="K10" s="55"/>
      <c r="L10" s="55"/>
      <c r="M10" s="55"/>
    </row>
    <row r="11" spans="1:14" ht="12.75" x14ac:dyDescent="0.2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13" customFormat="1" ht="12.75" x14ac:dyDescent="0.2">
      <c r="A12" s="8" t="s">
        <v>41</v>
      </c>
      <c r="B12" s="57">
        <v>0</v>
      </c>
      <c r="C12" s="57">
        <v>0</v>
      </c>
      <c r="D12" s="58">
        <v>0</v>
      </c>
      <c r="E12" s="58"/>
      <c r="F12" s="58"/>
      <c r="G12" s="58"/>
      <c r="H12" s="58"/>
      <c r="I12" s="59"/>
      <c r="J12" s="58"/>
      <c r="K12" s="58"/>
      <c r="L12" s="58"/>
      <c r="M12" s="58"/>
      <c r="N12" s="40"/>
    </row>
    <row r="13" spans="1:14" s="6" customFormat="1" ht="12.75" x14ac:dyDescent="0.2">
      <c r="A13" s="8" t="s">
        <v>42</v>
      </c>
      <c r="B13" s="57">
        <v>640</v>
      </c>
      <c r="C13" s="57">
        <v>0</v>
      </c>
      <c r="D13" s="58">
        <f>1108+69</f>
        <v>1177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4" s="13" customFormat="1" ht="12.75" x14ac:dyDescent="0.2">
      <c r="A14" s="8" t="s">
        <v>43</v>
      </c>
      <c r="B14" s="57">
        <v>0</v>
      </c>
      <c r="C14" s="57">
        <v>0</v>
      </c>
      <c r="D14" s="58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6" customFormat="1" ht="12.75" x14ac:dyDescent="0.2">
      <c r="A15" s="9" t="s">
        <v>44</v>
      </c>
      <c r="B15" s="57">
        <f>390+409+130.7</f>
        <v>929.7</v>
      </c>
      <c r="C15" s="57">
        <v>262.3</v>
      </c>
      <c r="D15" s="57">
        <v>500.5</v>
      </c>
      <c r="E15" s="57">
        <f>112.1+280</f>
        <v>392.1</v>
      </c>
      <c r="F15" s="57"/>
      <c r="G15" s="57"/>
      <c r="H15" s="57"/>
      <c r="I15" s="57"/>
      <c r="J15" s="57"/>
      <c r="K15" s="57"/>
      <c r="L15" s="57"/>
      <c r="M15" s="57"/>
    </row>
    <row r="16" spans="1:14" s="6" customFormat="1" ht="12.75" x14ac:dyDescent="0.2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180</v>
      </c>
      <c r="C18" s="57">
        <v>0</v>
      </c>
      <c r="D18" s="57">
        <v>0</v>
      </c>
      <c r="E18" s="57">
        <v>2400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1937.51</v>
      </c>
      <c r="C19" s="44">
        <f>SUM(C5:C18)</f>
        <v>449.8</v>
      </c>
      <c r="D19" s="44">
        <f>SUM(D5:D18)</f>
        <v>1872</v>
      </c>
      <c r="E19" s="44">
        <f>SUM(E5:E18)</f>
        <v>2992.3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98.22</v>
      </c>
      <c r="C20" s="57">
        <v>89.8</v>
      </c>
      <c r="D20" s="57">
        <v>0</v>
      </c>
      <c r="E20" s="57">
        <f>2400+4.27</f>
        <v>2404.27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1839.29</v>
      </c>
      <c r="C21" s="44">
        <f t="shared" ref="C21:M21" si="0">C19-C20</f>
        <v>360</v>
      </c>
      <c r="D21" s="44">
        <f t="shared" si="0"/>
        <v>1872</v>
      </c>
      <c r="E21" s="44">
        <f t="shared" si="0"/>
        <v>588.0300000000002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1839.29</v>
      </c>
      <c r="C22" s="62">
        <f>AVERAGE(B21:C21)</f>
        <v>1099.645</v>
      </c>
      <c r="D22" s="62">
        <f>AVERAGE(B21:D21)</f>
        <v>1357.0966666666666</v>
      </c>
      <c r="E22" s="62">
        <f>AVERAGE(B21:E21)</f>
        <v>1164.83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3" sqref="E23"/>
    </sheetView>
  </sheetViews>
  <sheetFormatPr defaultRowHeight="12" x14ac:dyDescent="0.2"/>
  <cols>
    <col min="1" max="1" width="52.140625" style="3" customWidth="1"/>
    <col min="2" max="3" width="9" style="11" bestFit="1" customWidth="1"/>
    <col min="4" max="5" width="9" style="12" bestFit="1" customWidth="1"/>
    <col min="6" max="13" width="7.85546875" style="12" bestFit="1" customWidth="1"/>
    <col min="14" max="16384" width="9.140625" style="4"/>
  </cols>
  <sheetData>
    <row r="1" spans="1:13" s="1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2.75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ht="12.75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ht="12.75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ht="12.75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ht="12.75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ht="12.75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s="13" customFormat="1" ht="12.75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 x14ac:dyDescent="0.2">
      <c r="A12" s="8" t="s">
        <v>41</v>
      </c>
      <c r="B12" s="57">
        <v>2016</v>
      </c>
      <c r="C12" s="57">
        <v>2016</v>
      </c>
      <c r="D12" s="58">
        <v>2016</v>
      </c>
      <c r="E12" s="58">
        <v>4704</v>
      </c>
      <c r="F12" s="58"/>
      <c r="G12" s="58"/>
      <c r="H12" s="58"/>
      <c r="I12" s="59"/>
      <c r="J12" s="58"/>
      <c r="K12" s="58"/>
      <c r="L12" s="58"/>
      <c r="M12" s="58"/>
    </row>
    <row r="13" spans="1:13" s="13" customFormat="1" ht="12.75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ht="25.5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ht="12.75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2016</v>
      </c>
      <c r="C19" s="44">
        <f>SUM(C5:C18)</f>
        <v>2016</v>
      </c>
      <c r="D19" s="44">
        <f>SUM(D5:D18)</f>
        <v>2016</v>
      </c>
      <c r="E19" s="44">
        <f>SUM(E5:E18)</f>
        <v>4704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73.27</v>
      </c>
      <c r="C20" s="57">
        <v>16</v>
      </c>
      <c r="D20" s="57">
        <v>268.35000000000002</v>
      </c>
      <c r="E20" s="57">
        <v>104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1942.73</v>
      </c>
      <c r="C21" s="44">
        <f t="shared" ref="C21:M21" si="0">C19-C20</f>
        <v>2000</v>
      </c>
      <c r="D21" s="44">
        <f t="shared" si="0"/>
        <v>1747.65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1942.73</v>
      </c>
      <c r="C22" s="62">
        <f>AVERAGE(B21:C21)</f>
        <v>1971.365</v>
      </c>
      <c r="D22" s="62">
        <f>AVERAGE(B21:D21)</f>
        <v>1896.7933333333333</v>
      </c>
      <c r="E22" s="62">
        <f>AVERAGE(B21:E21)</f>
        <v>2572.5950000000003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E22" sqref="E22"/>
    </sheetView>
  </sheetViews>
  <sheetFormatPr defaultRowHeight="12.75" x14ac:dyDescent="0.2"/>
  <cols>
    <col min="1" max="1" width="58.28515625" style="33" customWidth="1"/>
    <col min="2" max="2" width="10.140625" style="26" customWidth="1"/>
    <col min="3" max="3" width="7.85546875" style="26" bestFit="1" customWidth="1"/>
    <col min="4" max="5" width="9" style="27" bestFit="1" customWidth="1"/>
    <col min="6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7">
        <v>0</v>
      </c>
      <c r="C12" s="57">
        <v>0</v>
      </c>
      <c r="D12" s="57">
        <v>0</v>
      </c>
      <c r="E12" s="58">
        <v>3000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7">
        <v>1995</v>
      </c>
      <c r="C15" s="57">
        <v>0</v>
      </c>
      <c r="D15" s="57">
        <v>500</v>
      </c>
      <c r="E15" s="57">
        <v>576.15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60">
        <v>0</v>
      </c>
      <c r="C18" s="57">
        <v>0</v>
      </c>
      <c r="D18" s="57">
        <v>1500</v>
      </c>
      <c r="E18" s="57">
        <v>1350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>
        <f>SUM(B5:B18)</f>
        <v>1995</v>
      </c>
      <c r="C19" s="44" t="s">
        <v>56</v>
      </c>
      <c r="D19" s="44">
        <f>SUM(D5:D18)</f>
        <v>2000</v>
      </c>
      <c r="E19" s="44">
        <f>SUM(E5:E18)</f>
        <v>4926.1499999999996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269.88</v>
      </c>
      <c r="C20" s="57">
        <v>0</v>
      </c>
      <c r="D20" s="57">
        <v>0</v>
      </c>
      <c r="E20" s="57">
        <v>326.14999999999998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>
        <f>B19-B20</f>
        <v>1725.12</v>
      </c>
      <c r="C21" s="44">
        <v>0</v>
      </c>
      <c r="D21" s="44">
        <f t="shared" ref="D21:M21" si="0">D19-D20</f>
        <v>2000</v>
      </c>
      <c r="E21" s="44">
        <f t="shared" si="0"/>
        <v>4600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>
        <f>AVERAGE(B21)</f>
        <v>1725.12</v>
      </c>
      <c r="C22" s="62">
        <f>AVERAGE(B21:C21)</f>
        <v>862.56</v>
      </c>
      <c r="D22" s="62">
        <f>AVERAGE(B21:D21)</f>
        <v>1241.7066666666667</v>
      </c>
      <c r="E22" s="62">
        <f>AVERAGE(B21:E21)</f>
        <v>2081.2799999999997</v>
      </c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C21" sqref="C21:E21"/>
    </sheetView>
  </sheetViews>
  <sheetFormatPr defaultRowHeight="12.75" x14ac:dyDescent="0.2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 x14ac:dyDescent="0.35">
      <c r="A1" s="68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21.75" thickBot="1" x14ac:dyDescent="0.25">
      <c r="A2" s="68" t="s">
        <v>59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</row>
    <row r="3" spans="1:13" s="30" customFormat="1" ht="11.25" x14ac:dyDescent="0.2">
      <c r="A3" s="71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26</v>
      </c>
      <c r="J3" s="73" t="s">
        <v>9</v>
      </c>
      <c r="K3" s="73" t="s">
        <v>10</v>
      </c>
      <c r="L3" s="73" t="s">
        <v>11</v>
      </c>
      <c r="M3" s="73" t="s">
        <v>12</v>
      </c>
    </row>
    <row r="4" spans="1:13" ht="11.25" x14ac:dyDescent="0.2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x14ac:dyDescent="0.2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x14ac:dyDescent="0.2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 x14ac:dyDescent="0.2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 x14ac:dyDescent="0.2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 x14ac:dyDescent="0.2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 x14ac:dyDescent="0.2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 x14ac:dyDescent="0.2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31" customFormat="1" x14ac:dyDescent="0.2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 x14ac:dyDescent="0.2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 x14ac:dyDescent="0.2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7"/>
      <c r="G15" s="57"/>
      <c r="H15" s="57"/>
      <c r="I15" s="57"/>
      <c r="J15" s="57"/>
      <c r="K15" s="57"/>
      <c r="L15" s="57"/>
      <c r="M15" s="57"/>
    </row>
    <row r="16" spans="1:13" s="31" customFormat="1" x14ac:dyDescent="0.2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 x14ac:dyDescent="0.2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 x14ac:dyDescent="0.25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 x14ac:dyDescent="0.25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 x14ac:dyDescent="0.25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 x14ac:dyDescent="0.25">
      <c r="A21" s="43" t="s">
        <v>25</v>
      </c>
      <c r="B21" s="44" t="s">
        <v>56</v>
      </c>
      <c r="C21" s="44" t="s">
        <v>56</v>
      </c>
      <c r="D21" s="44" t="s">
        <v>56</v>
      </c>
      <c r="E21" s="44" t="s">
        <v>56</v>
      </c>
      <c r="F21" s="44">
        <f t="shared" ref="F21:M21" si="0">F19-F20</f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 x14ac:dyDescent="0.25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Magda Sandrelly</cp:lastModifiedBy>
  <cp:lastPrinted>2017-04-12T13:26:31Z</cp:lastPrinted>
  <dcterms:created xsi:type="dcterms:W3CDTF">2010-04-15T12:47:32Z</dcterms:created>
  <dcterms:modified xsi:type="dcterms:W3CDTF">2017-05-10T15:13:10Z</dcterms:modified>
</cp:coreProperties>
</file>