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BA 2022\Lançamento Internet e Relatório 2022\04 Abril 2022\"/>
    </mc:Choice>
  </mc:AlternateContent>
  <xr:revisionPtr revIDLastSave="0" documentId="8_{2D376FD9-2E83-4955-BED8-5F05ED563D6F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MARCOS DI BRIA JR" sheetId="55" r:id="rId29"/>
    <sheet name="NATÁLIA DE MENUDO" sheetId="35" r:id="rId30"/>
    <sheet name="OSMAR RICARDO" sheetId="23" r:id="rId31"/>
    <sheet name="PASTOR JR. TÉRCIO" sheetId="50" r:id="rId32"/>
    <sheet name="PAULO MUNIZ" sheetId="27" r:id="rId33"/>
    <sheet name="PROFESSOR MIRINHO" sheetId="40" r:id="rId34"/>
    <sheet name="RENATO ANTUNES" sheetId="31" r:id="rId35"/>
    <sheet name="RINALDO JÚNIOR" sheetId="47" r:id="rId36"/>
    <sheet name="ROMERINHO JATOBÁ " sheetId="24" r:id="rId37"/>
    <sheet name="SAMUEL SALAZAR" sheetId="48" r:id="rId38"/>
    <sheet name="TADEU CALHEIROS" sheetId="45" r:id="rId39"/>
    <sheet name="WILTON BRITO" sheetId="51" r:id="rId40"/>
    <sheet name="ZÉ NETO" sheetId="38" r:id="rId41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28">'MARCOS DI BRIA JR'!$A$1:$M$25</definedName>
    <definedName name="_xlnm.Print_Area" localSheetId="31">'PASTOR JR. TÉRCIO'!$A$1:$M$25</definedName>
    <definedName name="_xlnm.Print_Area" localSheetId="37">'SAMUEL SALAZAR'!$A$1:$M$25</definedName>
    <definedName name="_xlnm.Print_Area" localSheetId="39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5" l="1"/>
  <c r="E22" i="3"/>
  <c r="E22" i="4"/>
  <c r="E22" i="47"/>
  <c r="E22" i="45"/>
  <c r="E18" i="45"/>
  <c r="E15" i="45"/>
  <c r="E22" i="51"/>
  <c r="E22" i="27"/>
  <c r="E22" i="10"/>
  <c r="E22" i="49"/>
  <c r="E22" i="52"/>
  <c r="E22" i="16"/>
  <c r="E22" i="38"/>
  <c r="E22" i="8"/>
  <c r="E22" i="9"/>
  <c r="E10" i="9"/>
  <c r="E22" i="24"/>
  <c r="E22" i="31"/>
  <c r="E22" i="23"/>
  <c r="E22" i="19"/>
  <c r="E13" i="19"/>
  <c r="E22" i="21"/>
  <c r="E22" i="12"/>
  <c r="E22" i="20"/>
  <c r="E22" i="33"/>
  <c r="E22" i="14"/>
  <c r="E15" i="14"/>
  <c r="E21" i="13"/>
  <c r="E22" i="13"/>
  <c r="E22" i="17"/>
  <c r="E22" i="2"/>
  <c r="E22" i="29"/>
  <c r="E22" i="26"/>
  <c r="E12" i="26"/>
  <c r="E22" i="37"/>
  <c r="E22" i="7" l="1"/>
  <c r="E10" i="7"/>
  <c r="E22" i="6"/>
  <c r="E22" i="40"/>
  <c r="E22" i="5"/>
  <c r="E22" i="30"/>
  <c r="E22" i="50"/>
  <c r="E22" i="25"/>
  <c r="E10" i="25"/>
  <c r="E5" i="25"/>
  <c r="E22" i="35" l="1"/>
  <c r="E22" i="22"/>
  <c r="E12" i="22"/>
  <c r="D22" i="27"/>
  <c r="D7" i="27"/>
  <c r="D22" i="45"/>
  <c r="D13" i="45"/>
  <c r="D22" i="4"/>
  <c r="D22" i="51"/>
  <c r="D22" i="3" l="1"/>
  <c r="D22" i="52"/>
  <c r="D22" i="38"/>
  <c r="D22" i="47"/>
  <c r="D22" i="31"/>
  <c r="D22" i="10" l="1"/>
  <c r="D22" i="50"/>
  <c r="D22" i="15"/>
  <c r="D7" i="15"/>
  <c r="D22" i="49" l="1"/>
  <c r="D22" i="19"/>
  <c r="D20" i="19"/>
  <c r="D12" i="19"/>
  <c r="D22" i="33"/>
  <c r="D22" i="23"/>
  <c r="D22" i="21" l="1"/>
  <c r="D22" i="24" l="1"/>
  <c r="D22" i="8" l="1"/>
  <c r="D21" i="13"/>
  <c r="D22" i="13"/>
  <c r="D22" i="12" l="1"/>
  <c r="D22" i="5" l="1"/>
  <c r="D22" i="9" l="1"/>
  <c r="D10" i="9"/>
  <c r="D22" i="7"/>
  <c r="D7" i="7"/>
  <c r="D22" i="2"/>
  <c r="D22" i="37"/>
  <c r="D22" i="26" l="1"/>
  <c r="D22" i="14"/>
  <c r="D7" i="14"/>
  <c r="D22" i="16"/>
  <c r="D22" i="17"/>
  <c r="D22" i="29"/>
  <c r="D22" i="30"/>
  <c r="D22" i="25"/>
  <c r="D10" i="25"/>
  <c r="D5" i="25"/>
  <c r="D22" i="20"/>
  <c r="D22" i="48" l="1"/>
  <c r="D22" i="40"/>
  <c r="D22" i="35"/>
  <c r="D22" i="6"/>
  <c r="D10" i="6"/>
  <c r="D22" i="22"/>
  <c r="C22" i="38"/>
  <c r="C22" i="51"/>
  <c r="C22" i="45"/>
  <c r="C15" i="45"/>
  <c r="C13" i="45"/>
  <c r="C22" i="48"/>
  <c r="C22" i="24"/>
  <c r="C22" i="47"/>
  <c r="C12" i="47"/>
  <c r="C22" i="31"/>
  <c r="C22" i="40"/>
  <c r="C22" i="27"/>
  <c r="C22" i="50"/>
  <c r="C22" i="23"/>
  <c r="C22" i="35"/>
  <c r="C22" i="49"/>
  <c r="C22" i="52"/>
  <c r="C22" i="15"/>
  <c r="C22" i="22"/>
  <c r="C22" i="37"/>
  <c r="C22" i="21"/>
  <c r="C22" i="33"/>
  <c r="C22" i="20"/>
  <c r="C22" i="25"/>
  <c r="B22" i="37"/>
  <c r="C22" i="19"/>
  <c r="C10" i="25"/>
  <c r="C5" i="25"/>
  <c r="C22" i="14"/>
  <c r="C22" i="10"/>
  <c r="C22" i="8"/>
  <c r="C22" i="13"/>
  <c r="C22" i="9"/>
  <c r="C22" i="26"/>
  <c r="C12" i="26"/>
  <c r="C22" i="16"/>
  <c r="C22" i="7"/>
  <c r="C7" i="7"/>
  <c r="C22" i="3"/>
  <c r="C22" i="5"/>
  <c r="C22" i="17"/>
  <c r="C22" i="30"/>
  <c r="C22" i="12"/>
  <c r="C22" i="6"/>
  <c r="C18" i="6"/>
  <c r="C13" i="6"/>
  <c r="C22" i="4"/>
  <c r="C22" i="2"/>
  <c r="C21" i="29"/>
  <c r="B20" i="27"/>
  <c r="C12" i="53"/>
  <c r="B12" i="53"/>
  <c r="C21" i="55"/>
  <c r="C19" i="55"/>
  <c r="B10" i="3"/>
  <c r="B13" i="38"/>
  <c r="B12" i="47"/>
  <c r="B15" i="4"/>
  <c r="B10" i="14"/>
  <c r="B12" i="19"/>
  <c r="B5" i="53"/>
  <c r="B21" i="55"/>
  <c r="B22" i="55" s="1"/>
  <c r="B19" i="55"/>
  <c r="B7" i="7"/>
  <c r="B10" i="25"/>
  <c r="B18" i="6"/>
  <c r="M19" i="49" l="1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21" i="29"/>
  <c r="M19" i="29"/>
  <c r="L19" i="29"/>
  <c r="L21" i="29" s="1"/>
  <c r="C19" i="29"/>
  <c r="C22" i="29" s="1"/>
  <c r="B22" i="49" l="1"/>
  <c r="M7" i="53"/>
  <c r="L21" i="13"/>
  <c r="L12" i="53"/>
  <c r="L7" i="53"/>
  <c r="L6" i="53"/>
  <c r="M6" i="53"/>
  <c r="L8" i="53"/>
  <c r="M8" i="53"/>
  <c r="L9" i="53"/>
  <c r="M9" i="53"/>
  <c r="L10" i="53"/>
  <c r="M10" i="53"/>
  <c r="L11" i="53"/>
  <c r="M11" i="53"/>
  <c r="M12" i="53"/>
  <c r="L13" i="53"/>
  <c r="M13" i="53"/>
  <c r="L14" i="53"/>
  <c r="M14" i="53"/>
  <c r="L15" i="53"/>
  <c r="M15" i="53"/>
  <c r="L16" i="53"/>
  <c r="M16" i="53"/>
  <c r="L17" i="53"/>
  <c r="M17" i="53"/>
  <c r="L18" i="53"/>
  <c r="M18" i="53"/>
  <c r="M5" i="53"/>
  <c r="L5" i="53"/>
  <c r="K21" i="13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19" i="6" l="1"/>
  <c r="D21" i="6" s="1"/>
  <c r="C19" i="6"/>
  <c r="C21" i="6" s="1"/>
  <c r="M20" i="53" l="1"/>
  <c r="M19" i="53" l="1"/>
  <c r="M21" i="53" s="1"/>
  <c r="L20" i="53" l="1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D22" i="53" s="1"/>
  <c r="C7" i="53"/>
  <c r="B6" i="53"/>
  <c r="C6" i="53"/>
  <c r="C14" i="53"/>
  <c r="E19" i="53"/>
  <c r="E21" i="53" s="1"/>
  <c r="E22" i="53" l="1"/>
  <c r="C10" i="53"/>
  <c r="C15" i="53"/>
  <c r="C5" i="53"/>
  <c r="C13" i="53"/>
  <c r="C20" i="53"/>
  <c r="C19" i="53" l="1"/>
  <c r="C21" i="53" s="1"/>
  <c r="C22" i="53" l="1"/>
  <c r="B14" i="53"/>
  <c r="B7" i="53" l="1"/>
  <c r="B10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B22" i="48" s="1"/>
  <c r="D21" i="48"/>
  <c r="C21" i="24"/>
  <c r="E21" i="24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E22" i="48" l="1"/>
  <c r="B22" i="53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</calcChain>
</file>

<file path=xl/sharedStrings.xml><?xml version="1.0" encoding="utf-8"?>
<sst xmlns="http://schemas.openxmlformats.org/spreadsheetml/2006/main" count="1402" uniqueCount="82">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</sst>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3" xfId="1" applyNumberFormat="1" applyFont="1" applyFill="1" applyBorder="1" applyAlignment="1">
      <alignment horizontal="center" vertical="center" textRotation="90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5" fillId="5" borderId="30" xfId="1" applyFont="1" applyFill="1" applyBorder="1" applyAlignment="1">
      <alignment horizontal="center" vertical="center" textRotation="45"/>
    </xf>
    <xf numFmtId="43" fontId="15" fillId="5" borderId="31" xfId="1" applyFont="1" applyFill="1" applyBorder="1" applyAlignment="1">
      <alignment horizontal="center" vertical="center" textRotation="45"/>
    </xf>
    <xf numFmtId="43" fontId="15" fillId="5" borderId="0" xfId="1" applyFont="1" applyFill="1" applyBorder="1" applyAlignment="1">
      <alignment horizontal="center" vertical="center" textRotation="45"/>
    </xf>
    <xf numFmtId="43" fontId="15" fillId="5" borderId="32" xfId="1" applyFont="1" applyFill="1" applyBorder="1" applyAlignment="1">
      <alignment horizontal="center" vertical="center" textRotation="45"/>
    </xf>
    <xf numFmtId="43" fontId="15" fillId="5" borderId="33" xfId="1" applyFont="1" applyFill="1" applyBorder="1" applyAlignment="1">
      <alignment horizontal="center" vertical="center" textRotation="45"/>
    </xf>
    <xf numFmtId="43" fontId="15" fillId="5" borderId="34" xfId="1" applyFont="1" applyFill="1" applyBorder="1" applyAlignment="1">
      <alignment horizontal="center" vertical="center" textRotation="45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0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BRITO'!L5+'MARCOS DI BRIA JR'!L5)</f>
        <v>0</v>
      </c>
      <c r="M5" s="39">
        <f>SUM('ALCIDES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BRITO'!M5+'MARCOS DI BRIA JR'!M5)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0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BRITO'!L6+'MARCOS DI BRIA JR'!L6)</f>
        <v>0</v>
      </c>
      <c r="M6" s="39">
        <f>SUM('ALCIDES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BRITO'!M6+'MARCOS DI BRIA JR'!M6)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3258.8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0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BRITO'!L7+'MARCOS DI BRIA JR'!L7)</f>
        <v>0</v>
      </c>
      <c r="M7" s="39">
        <f>SUM('ALCIDES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BRITO'!M7+'MARCOS DI BRIA JR'!M7)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BRITO'!L8+'MARCOS DI BRIA JR'!L8)</f>
        <v>0</v>
      </c>
      <c r="M8" s="39">
        <f>SUM('ALCIDES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BRITO'!M8+'MARCOS DI BRIA JR'!M8)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0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BRITO'!L9+'MARCOS DI BRIA JR'!L9)</f>
        <v>0</v>
      </c>
      <c r="M9" s="39">
        <f>SUM('ALCIDES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BRITO'!M9+'MARCOS DI BRIA JR'!M9)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3046.4500000000003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0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BRITO'!L10+'MARCOS DI BRIA JR'!L10)</f>
        <v>0</v>
      </c>
      <c r="M10" s="39">
        <f>SUM('ALCIDES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BRITO'!M10+'MARCOS DI BRIA JR'!M10)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BRITO'!L11+'MARCOS DI BRIA JR'!L11)</f>
        <v>0</v>
      </c>
      <c r="M11" s="39">
        <f>SUM('ALCIDES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BRITO'!M11+'MARCOS DI BRIA JR'!M11)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97613.9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0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BRITO'!L12+'MARCOS DI BRIA JR'!L12)</f>
        <v>0</v>
      </c>
      <c r="M12" s="39">
        <f>SUM('ALCIDES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BRITO'!M12+'MARCOS DI BRIA JR'!M12)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BRITO'!L13+'MARCOS DI BRIA JR'!L13)</f>
        <v>0</v>
      </c>
      <c r="M13" s="39">
        <f>SUM('ALCIDES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BRITO'!M13+'MARCOS DI BRIA JR'!M13)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BRITO'!L14+'MARCOS DI BRIA JR'!L14)</f>
        <v>0</v>
      </c>
      <c r="M14" s="39">
        <f>SUM('ALCIDES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BRITO'!M14+'MARCOS DI BRIA JR'!M14)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2352.75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0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BRITO'!L15+'MARCOS DI BRIA JR'!L15)</f>
        <v>0</v>
      </c>
      <c r="M15" s="39">
        <f>SUM('ALCIDES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BRITO'!M15+'MARCOS DI BRIA JR'!M15)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BRITO'!L16+'MARCOS DI BRIA JR'!L16)</f>
        <v>0</v>
      </c>
      <c r="M16" s="39">
        <f>SUM('ALCIDES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BRITO'!M16+'MARCOS DI BRIA JR'!M16)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BRITO'!L17+'MARCOS DI BRIA JR'!L17)</f>
        <v>0</v>
      </c>
      <c r="M17" s="39">
        <f>SUM('ALCIDES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BRITO'!M17+'MARCOS DI BRIA JR'!M17)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0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BRITO'!L18+'MARCOS DI BRIA JR'!L18)</f>
        <v>0</v>
      </c>
      <c r="M18" s="39">
        <f>SUM('ALCIDES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BRITO'!M18+'MARCOS DI BRIA JR'!M18)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165972.37</v>
      </c>
      <c r="F19" s="65">
        <f t="shared" ref="F19:G19" si="2">SUM(F5:F18)</f>
        <v>0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4171.93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3674.25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0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162398.81999999998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162298.12</v>
      </c>
      <c r="F21" s="65">
        <f t="shared" ref="F21:G21" si="7">F19-F20</f>
        <v>0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162398.81999999998</v>
      </c>
      <c r="C22" s="51">
        <f>AVERAGE($B$21:C21)</f>
        <v>158607.22499999998</v>
      </c>
      <c r="D22" s="51">
        <f>AVERAGE($B$21:D21)</f>
        <v>159808.04333333333</v>
      </c>
      <c r="E22" s="51">
        <f>AVERAGE($B$21:E21)</f>
        <v>160430.5625</v>
      </c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88" customFormat="1" ht="21.75" thickBot="1" x14ac:dyDescent="0.3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>
        <v>150</v>
      </c>
      <c r="F10" s="60"/>
      <c r="G10" s="60"/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>
        <v>2500</v>
      </c>
      <c r="F14" s="39"/>
      <c r="G14" s="39"/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>
        <v>320</v>
      </c>
      <c r="F15" s="60"/>
      <c r="G15" s="62"/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>
        <v>1630</v>
      </c>
      <c r="F18" s="60"/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4600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>
        <f>AVERAGE($B$21:E21)</f>
        <v>4551.0874999999996</v>
      </c>
      <c r="F22" s="51"/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>
        <v>350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>
        <f>270.72+176.6</f>
        <v>447.32000000000005</v>
      </c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4397.32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4397.32</v>
      </c>
      <c r="F21" s="65">
        <f>F19-F20</f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>
        <f>AVERAGE($B$21:E21)</f>
        <v>4379.3850000000002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>
        <v>2100</v>
      </c>
      <c r="F12" s="62"/>
      <c r="G12" s="60"/>
      <c r="H12" s="62"/>
      <c r="I12" s="62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2100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2100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3945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>
        <f>2100+2400</f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>
        <v>1500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>
        <v>422.54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>
        <f>119.99+49.99</f>
        <v>169.98</v>
      </c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>
        <v>2250</v>
      </c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4342.5200000000004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4342.5200000000004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>
        <f>AVERAGE($B$21:E21)</f>
        <v>4235.2700000000004</v>
      </c>
      <c r="F22" s="51"/>
      <c r="G22" s="51"/>
      <c r="H22" s="51"/>
      <c r="I22" s="51"/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E20" sqref="E20:E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59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4">I19-I20</f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4500</v>
      </c>
      <c r="F21" s="65">
        <f t="shared" si="3"/>
        <v>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/>
      <c r="G14" s="39"/>
      <c r="H14" s="39"/>
      <c r="I14" s="39"/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4300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4300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>
        <f>AVERAGE($B$21:E21)</f>
        <v>4364.6499999999996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E21" sqref="E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>
        <v>2477.54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>
        <v>232.48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>
        <v>134.9</v>
      </c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2">
        <v>2000</v>
      </c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>
        <f>41.07+125.46</f>
        <v>166.53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5011.45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>
        <v>411.45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>
        <f>AVERAGE($B$21:E21)</f>
        <v>4363.5450000000001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109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0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0"/>
      <c r="C12" s="62">
        <v>4200</v>
      </c>
      <c r="D12" s="62">
        <v>4650</v>
      </c>
      <c r="E12" s="60">
        <v>4650</v>
      </c>
      <c r="F12" s="62"/>
      <c r="G12" s="62"/>
      <c r="H12" s="62"/>
      <c r="I12" s="62"/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0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0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0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0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0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0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0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4650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0"/>
      <c r="C20" s="62">
        <v>0</v>
      </c>
      <c r="D20" s="62">
        <v>50</v>
      </c>
      <c r="E20" s="62">
        <v>50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0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4600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0"/>
      <c r="C22" s="51">
        <f>AVERAGE($B$21:C21)</f>
        <v>4200</v>
      </c>
      <c r="D22" s="51">
        <f>AVERAGE($B$21:D21)</f>
        <v>4400</v>
      </c>
      <c r="E22" s="51">
        <f>AVERAGE($B$21:E21)</f>
        <v>4466.666666666667</v>
      </c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111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>
        <v>4599.8999999999996</v>
      </c>
      <c r="F12" s="60"/>
      <c r="G12" s="60"/>
      <c r="H12" s="60"/>
      <c r="I12" s="60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E22" sqref="E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>
        <f>1614.3+3.9</f>
        <v>1618.2</v>
      </c>
      <c r="F5" s="60"/>
      <c r="G5" s="60"/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>
        <v>534.71</v>
      </c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>
        <v>685.89</v>
      </c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>
        <v>99.47</v>
      </c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>
        <f>249.99*2+299.99+430.86+511.16</f>
        <v>1741.99</v>
      </c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4680.2599999999993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80.260000000000005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4599.9999999999991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>
        <f>AVERAGE($B$21:E21)</f>
        <v>4161.5349999999999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>
        <v>1300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>
        <v>144.31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>
        <v>2000.1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>
        <f>620+80</f>
        <v>700</v>
      </c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>
        <v>142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4286.41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4286.41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>
        <f>AVERAGE($B$21:E21)</f>
        <v>3627.4124999999999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>
        <v>3000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4800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>
        <v>200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>
        <f>184*30</f>
        <v>5520</v>
      </c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>
        <v>920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>
        <v>2500</v>
      </c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>
        <v>115</v>
      </c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>
        <v>2000</v>
      </c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4615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>
        <v>15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>
        <f>AVERAGE($B$21:E21)</f>
        <v>4331.4724999999999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>
        <v>175</v>
      </c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2675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2675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>
        <f>AVERAGE($B$21:E21)</f>
        <v>2979.5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/>
      <c r="G12" s="39"/>
      <c r="H12" s="39"/>
      <c r="I12" s="39"/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4800</v>
      </c>
      <c r="F19" s="65">
        <f t="shared" si="0"/>
        <v>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59">
        <v>200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4600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theme="0"/>
    <pageSetUpPr fitToPage="1"/>
  </sheetPr>
  <dimension ref="A1:M24"/>
  <sheetViews>
    <sheetView zoomScaleNormal="100" workbookViewId="0">
      <selection activeCell="C5" sqref="C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123" t="s">
        <v>40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3" s="37" customFormat="1" ht="15" customHeight="1" x14ac:dyDescent="0.25">
      <c r="A6" s="53" t="s">
        <v>20</v>
      </c>
      <c r="B6" s="36"/>
      <c r="C6" s="60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s="37" customFormat="1" ht="15" customHeight="1" x14ac:dyDescent="0.25">
      <c r="A7" s="53" t="s">
        <v>21</v>
      </c>
      <c r="B7" s="36"/>
      <c r="C7" s="60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s="37" customFormat="1" ht="15" customHeight="1" x14ac:dyDescent="0.25">
      <c r="A8" s="53" t="s">
        <v>22</v>
      </c>
      <c r="B8" s="36"/>
      <c r="C8" s="60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s="37" customFormat="1" ht="15" customHeight="1" x14ac:dyDescent="0.25">
      <c r="A9" s="53" t="s">
        <v>23</v>
      </c>
      <c r="B9" s="36"/>
      <c r="C9" s="60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s="37" customFormat="1" ht="15" customHeight="1" x14ac:dyDescent="0.25">
      <c r="A10" s="53" t="s">
        <v>24</v>
      </c>
      <c r="B10" s="36"/>
      <c r="C10" s="60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s="37" customFormat="1" ht="15" customHeight="1" x14ac:dyDescent="0.25">
      <c r="A11" s="52" t="s">
        <v>25</v>
      </c>
      <c r="B11" s="39"/>
      <c r="C11" s="62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3" s="42" customFormat="1" ht="15" customHeight="1" x14ac:dyDescent="0.25">
      <c r="A13" s="54" t="s">
        <v>27</v>
      </c>
      <c r="B13" s="39"/>
      <c r="C13" s="62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s="41" customFormat="1" ht="15" customHeight="1" x14ac:dyDescent="0.25">
      <c r="A14" s="54" t="s">
        <v>28</v>
      </c>
      <c r="B14" s="39"/>
      <c r="C14" s="62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3" s="42" customFormat="1" ht="15" customHeight="1" x14ac:dyDescent="0.25">
      <c r="A15" s="55" t="s">
        <v>29</v>
      </c>
      <c r="B15" s="39"/>
      <c r="C15" s="62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3" s="42" customFormat="1" ht="15" customHeight="1" x14ac:dyDescent="0.25">
      <c r="A16" s="54" t="s">
        <v>30</v>
      </c>
      <c r="B16" s="39"/>
      <c r="C16" s="62"/>
      <c r="D16" s="125"/>
      <c r="E16" s="125"/>
      <c r="F16" s="125"/>
      <c r="G16" s="125"/>
      <c r="H16" s="125"/>
      <c r="I16" s="125"/>
      <c r="J16" s="125"/>
      <c r="K16" s="125"/>
      <c r="L16" s="125"/>
      <c r="M16" s="126"/>
    </row>
    <row r="17" spans="1:13" s="37" customFormat="1" ht="15" customHeight="1" x14ac:dyDescent="0.25">
      <c r="A17" s="54" t="s">
        <v>31</v>
      </c>
      <c r="B17" s="39"/>
      <c r="C17" s="62"/>
      <c r="D17" s="125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13" s="37" customFormat="1" ht="15" customHeight="1" thickBot="1" x14ac:dyDescent="0.3">
      <c r="A18" s="56" t="s">
        <v>32</v>
      </c>
      <c r="B18" s="58"/>
      <c r="C18" s="64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1">C19-C20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37" customFormat="1" ht="15" customHeight="1" thickBot="1" x14ac:dyDescent="0.3">
      <c r="A23" s="57" t="s">
        <v>13</v>
      </c>
      <c r="B23" s="48"/>
      <c r="C23" s="48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15" x14ac:dyDescent="0.25">
      <c r="A24"/>
    </row>
  </sheetData>
  <mergeCells count="16">
    <mergeCell ref="D5:M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E22" sqref="E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5" customFormat="1" ht="21.75" thickBot="1" x14ac:dyDescent="0.25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>
        <v>2700</v>
      </c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>
        <f>AVERAGE($B$21:E21)</f>
        <v>4500</v>
      </c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39"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/>
      <c r="G20" s="59"/>
      <c r="H20" s="59"/>
      <c r="I20" s="59"/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>
        <v>115.82</v>
      </c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>
        <v>1900</v>
      </c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3015.8199999999997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3015.8199999999997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>
        <f>AVERAGE($B$21:E21)</f>
        <v>1535.3924999999999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>
        <v>2000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>
        <v>715.55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>
        <v>15.45</v>
      </c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>
        <v>119.82</v>
      </c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>
        <v>1800</v>
      </c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4650.82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>
        <v>50.82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>
        <f>AVERAGE($B$21:E21)</f>
        <v>4308.4125000000004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95" customFormat="1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39">
        <v>4984</v>
      </c>
      <c r="F12" s="62"/>
      <c r="G12" s="62"/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59">
        <v>384</v>
      </c>
      <c r="F20" s="62"/>
      <c r="G20" s="62"/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39">
        <v>3900</v>
      </c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3900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3900</v>
      </c>
      <c r="F21" s="65">
        <f t="shared" si="2"/>
        <v>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>
        <f>AVERAGE($B$21:E21)</f>
        <v>3900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95" customFormat="1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>
        <v>4599.8999999999996</v>
      </c>
      <c r="F12" s="62"/>
      <c r="G12" s="62"/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0</v>
      </c>
      <c r="G21" s="65">
        <f t="shared" ref="G21" si="3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>
        <v>4500</v>
      </c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4500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 t="shared" ref="C21:M21" si="2">C19-C20</f>
        <v>3150</v>
      </c>
      <c r="D21" s="65">
        <f t="shared" si="2"/>
        <v>4600</v>
      </c>
      <c r="E21" s="65">
        <f t="shared" si="2"/>
        <v>4500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>
        <f>AVERAGE($B$21:E21)</f>
        <v>4112.5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E12" sqref="E1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>
        <v>3206.9</v>
      </c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39">
        <v>1900</v>
      </c>
      <c r="F12" s="60"/>
      <c r="G12" s="60"/>
      <c r="H12" s="60"/>
      <c r="I12" s="60"/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5106.8999999999996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59">
        <v>506.9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>
        <v>2300</v>
      </c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>
        <v>260.91000000000003</v>
      </c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>
        <f>371.96+7.9</f>
        <v>379.85999999999996</v>
      </c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>
        <f>97.6+180+585.6</f>
        <v>863.2</v>
      </c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3803.9700000000003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3803.9700000000003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>
        <f>AVERAGE($B$21:E21)</f>
        <v>3510.0124999999998</v>
      </c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>
        <v>4400</v>
      </c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>
        <v>221.06</v>
      </c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4621.0600000000004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>
        <v>21.06</v>
      </c>
      <c r="F20" s="62"/>
      <c r="G20" s="62"/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>
        <f>AVERAGE($B$21:E21)</f>
        <v>4569.335</v>
      </c>
      <c r="F22" s="51"/>
      <c r="G22" s="51"/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2">
        <v>1800</v>
      </c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1800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1800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>
        <f>AVERAGE($B$21:E21)</f>
        <v>2380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E22" sqref="E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89" customFormat="1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88" customFormat="1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>
        <v>167.44</v>
      </c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>
        <v>2400</v>
      </c>
      <c r="F13" s="60"/>
      <c r="G13" s="62"/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>
        <v>948.3</v>
      </c>
      <c r="F15" s="60"/>
      <c r="G15" s="62"/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>
        <v>1005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4520.74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>
        <v>3.46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4517.28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>
        <f>AVERAGE($B$21:E21)</f>
        <v>4537.9824999999992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>
        <v>4560</v>
      </c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E23" sqref="E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4" ht="21.75" thickBot="1" x14ac:dyDescent="0.25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/>
      <c r="G14" s="39"/>
      <c r="H14" s="39"/>
      <c r="I14" s="39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>
        <v>331.3</v>
      </c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5031.3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>
        <v>431.3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>
        <v>1950</v>
      </c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39">
        <v>2700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4650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>
        <v>50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4600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>
        <f>AVERAGE($B$21:E21)</f>
        <v>4580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41</vt:i4>
      </vt:variant>
      <vt:variant>
        <vt:lpstr>Intervalos Nomeados</vt:lpstr>
      </vt:variant>
      <vt:variant>
        <vt:i4>10</vt:i4>
      </vt:variant>
    </vt:vector>
  </HeadingPairs>
  <TitlesOfParts>
    <vt:vector size="51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2022-05-09T11:04:28Z</dcterms:modified>
</cp:coreProperties>
</file>