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macson.francisco\Documents\"/>
    </mc:Choice>
  </mc:AlternateContent>
  <bookViews>
    <workbookView xWindow="0" yWindow="0" windowWidth="20400" windowHeight="7620" tabRatio="896" activeTab="2"/>
  </bookViews>
  <sheets>
    <sheet name="CONSOLIDADA" sheetId="53" r:id="rId1"/>
    <sheet name="ADERALDO OLIVEIRA" sheetId="29" r:id="rId2"/>
    <sheet name="AERTO LUNA" sheetId="2" r:id="rId3"/>
    <sheet name="AIMÉE SILVA" sheetId="30" r:id="rId4"/>
    <sheet name="ALCIDES TEIXEIRA NETO" sheetId="4" r:id="rId5"/>
    <sheet name="ALINE MARIANO" sheetId="5" r:id="rId6"/>
    <sheet name="ALMIR FERNANDO" sheetId="6" r:id="rId7"/>
    <sheet name="AMARO CIPRIANO" sheetId="7" r:id="rId8"/>
    <sheet name="ANA LÚCIA" sheetId="12" r:id="rId9"/>
    <sheet name="ANDRÉ RÉGIS" sheetId="26" r:id="rId10"/>
    <sheet name="ANTONIO LUIZ NETO" sheetId="9" r:id="rId11"/>
    <sheet name="AUGUSTO CARRERAS" sheetId="10" r:id="rId12"/>
    <sheet name="BENJAMIN DA SAÚDE" sheetId="14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S DI BRIA" sheetId="27" r:id="rId30"/>
    <sheet name="NATÁLIA DE MENUDO" sheetId="35" r:id="rId31"/>
    <sheet name="RAFAEL ACIOLI" sheetId="8" r:id="rId32"/>
    <sheet name="RENATO ANTUNES" sheetId="31" r:id="rId33"/>
    <sheet name="RICARDO CRUZ" sheetId="40" r:id="rId34"/>
    <sheet name="RINALDO JÚNIOR" sheetId="47" r:id="rId35"/>
    <sheet name="RODRIGO COUTINHO" sheetId="45" r:id="rId36"/>
    <sheet name="ROGÉRIO DE LUCCA" sheetId="38" r:id="rId37"/>
    <sheet name="ROMERINHO JATOBÁ " sheetId="24" r:id="rId38"/>
    <sheet name="SAMUEL SALAZAR" sheetId="48" r:id="rId39"/>
    <sheet name="WILTON BRITO" sheetId="51" r:id="rId40"/>
  </sheets>
  <definedNames>
    <definedName name="_xlnm.Print_Area" localSheetId="3">'AIMÉE SILVA'!$A$2:$M$23</definedName>
    <definedName name="_xlnm.Print_Area" localSheetId="6">'ALMIR FERNANDO'!$A$1:$M$23</definedName>
    <definedName name="_xlnm.Print_Area" localSheetId="0">CONSOLIDADA!$A$1:$M$23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38">'SAMUEL SALAZAR'!$A$1:$M$25</definedName>
    <definedName name="_xlnm.Print_Area" localSheetId="39">'WILTON BRITO'!$A$1:$M$25</definedName>
  </definedNames>
  <calcPr calcId="162913"/>
</workbook>
</file>

<file path=xl/calcChain.xml><?xml version="1.0" encoding="utf-8"?>
<calcChain xmlns="http://schemas.openxmlformats.org/spreadsheetml/2006/main">
  <c r="I13" i="19" l="1"/>
  <c r="I14" i="3"/>
  <c r="I15" i="23" l="1"/>
  <c r="I10" i="23"/>
  <c r="I15" i="6" l="1"/>
  <c r="I10" i="26" l="1"/>
  <c r="I6" i="30"/>
  <c r="I7" i="30"/>
  <c r="I12" i="5" l="1"/>
  <c r="I12" i="29" l="1"/>
  <c r="I12" i="49" l="1"/>
  <c r="I12" i="22"/>
  <c r="I10" i="25"/>
  <c r="I9" i="25"/>
  <c r="I5" i="25"/>
  <c r="I12" i="12"/>
  <c r="I12" i="27" l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H10" i="23"/>
  <c r="H13" i="19"/>
  <c r="H14" i="3"/>
  <c r="H6" i="30"/>
  <c r="I19" i="53" l="1"/>
  <c r="I21" i="53" s="1"/>
  <c r="H12" i="12" l="1"/>
  <c r="H10" i="25"/>
  <c r="H5" i="25"/>
  <c r="H15" i="6"/>
  <c r="H10" i="26"/>
  <c r="H12" i="29" l="1"/>
  <c r="H12" i="5" l="1"/>
  <c r="H12" i="27" l="1"/>
  <c r="H12" i="53" s="1"/>
  <c r="H12" i="22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G13" i="19"/>
  <c r="H19" i="53" l="1"/>
  <c r="H21" i="53" s="1"/>
  <c r="G10" i="23"/>
  <c r="G14" i="3"/>
  <c r="G6" i="30"/>
  <c r="C6" i="30"/>
  <c r="G7" i="30"/>
  <c r="F6" i="30"/>
  <c r="G10" i="26"/>
  <c r="G12" i="27" l="1"/>
  <c r="G7" i="50"/>
  <c r="G10" i="25"/>
  <c r="G5" i="25"/>
  <c r="G5" i="53" s="1"/>
  <c r="G12" i="5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F10" i="23"/>
  <c r="F7" i="40"/>
  <c r="F10" i="26"/>
  <c r="F14" i="3"/>
  <c r="F12" i="5"/>
  <c r="G19" i="53" l="1"/>
  <c r="G21" i="53" s="1"/>
  <c r="F12" i="27"/>
  <c r="F10" i="25"/>
  <c r="F5" i="25"/>
  <c r="F12" i="22" l="1"/>
  <c r="F20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21" i="17" s="1"/>
  <c r="E8" i="53"/>
  <c r="E9" i="53"/>
  <c r="E11" i="53"/>
  <c r="E15" i="53"/>
  <c r="E16" i="53"/>
  <c r="E17" i="53"/>
  <c r="E18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M19" i="53"/>
  <c r="M21" i="53" s="1"/>
  <c r="L19" i="53"/>
  <c r="L21" i="53" s="1"/>
  <c r="K19" i="53"/>
  <c r="K21" i="53" s="1"/>
  <c r="J19" i="53"/>
  <c r="J21" i="53" s="1"/>
  <c r="E14" i="3"/>
  <c r="E10" i="26"/>
  <c r="E10" i="23"/>
  <c r="E6" i="30"/>
  <c r="E12" i="27"/>
  <c r="E7" i="50"/>
  <c r="E7" i="53" s="1"/>
  <c r="E10" i="25"/>
  <c r="E5" i="25"/>
  <c r="E20" i="14"/>
  <c r="E13" i="6"/>
  <c r="E12" i="5"/>
  <c r="D5" i="45"/>
  <c r="D19" i="8"/>
  <c r="D21" i="8" s="1"/>
  <c r="D19" i="35"/>
  <c r="D21" i="35" s="1"/>
  <c r="D12" i="27"/>
  <c r="D12" i="22"/>
  <c r="D10" i="23"/>
  <c r="D15" i="25"/>
  <c r="D10" i="25"/>
  <c r="D5" i="25"/>
  <c r="D5" i="53" s="1"/>
  <c r="D15" i="3"/>
  <c r="D14" i="3"/>
  <c r="D14" i="53" s="1"/>
  <c r="D20" i="14"/>
  <c r="D20" i="53" s="1"/>
  <c r="D10" i="26"/>
  <c r="D12" i="12"/>
  <c r="D18" i="6"/>
  <c r="D18" i="53" s="1"/>
  <c r="D15" i="6"/>
  <c r="D12" i="5"/>
  <c r="D6" i="30"/>
  <c r="D6" i="53" s="1"/>
  <c r="D12" i="53" l="1"/>
  <c r="D10" i="53"/>
  <c r="E14" i="53"/>
  <c r="E12" i="53"/>
  <c r="E10" i="53"/>
  <c r="E20" i="53"/>
  <c r="E5" i="53"/>
  <c r="D15" i="53"/>
  <c r="E13" i="53"/>
  <c r="E6" i="53"/>
  <c r="F19" i="53"/>
  <c r="F21" i="53" s="1"/>
  <c r="C15" i="23"/>
  <c r="C15" i="3"/>
  <c r="C14" i="3"/>
  <c r="C5" i="45"/>
  <c r="C10" i="23"/>
  <c r="C20" i="17"/>
  <c r="C10" i="26"/>
  <c r="C12" i="12"/>
  <c r="C12" i="5"/>
  <c r="C7" i="30"/>
  <c r="B6" i="30"/>
  <c r="C12" i="29"/>
  <c r="D19" i="53" l="1"/>
  <c r="D21" i="53" s="1"/>
  <c r="C7" i="53"/>
  <c r="B6" i="53"/>
  <c r="C6" i="53"/>
  <c r="C14" i="53"/>
  <c r="E19" i="53"/>
  <c r="E21" i="53" s="1"/>
  <c r="C15" i="6"/>
  <c r="C13" i="6"/>
  <c r="C12" i="27"/>
  <c r="C20" i="16"/>
  <c r="C15" i="25"/>
  <c r="C10" i="25"/>
  <c r="C10" i="53" s="1"/>
  <c r="C13" i="25"/>
  <c r="C5" i="25"/>
  <c r="C15" i="53" l="1"/>
  <c r="C5" i="53"/>
  <c r="C13" i="53"/>
  <c r="C20" i="53"/>
  <c r="C12" i="53"/>
  <c r="C19" i="53" l="1"/>
  <c r="C21" i="53" s="1"/>
  <c r="B10" i="26"/>
  <c r="B7" i="26"/>
  <c r="B14" i="3"/>
  <c r="B10" i="23"/>
  <c r="B7" i="23"/>
  <c r="B5" i="45"/>
  <c r="B14" i="53" l="1"/>
  <c r="B5" i="53"/>
  <c r="B15" i="6"/>
  <c r="B12" i="27"/>
  <c r="B12" i="22"/>
  <c r="B10" i="25"/>
  <c r="B7" i="25"/>
  <c r="B7" i="53" s="1"/>
  <c r="B10" i="14"/>
  <c r="B20" i="7"/>
  <c r="B12" i="5"/>
  <c r="B12" i="29"/>
  <c r="B10" i="53" l="1"/>
  <c r="B12" i="53"/>
  <c r="B20" i="53"/>
  <c r="B15" i="53"/>
  <c r="M19" i="30"/>
  <c r="M21" i="30" s="1"/>
  <c r="L19" i="30"/>
  <c r="L21" i="30" s="1"/>
  <c r="K19" i="30"/>
  <c r="K21" i="30" s="1"/>
  <c r="J19" i="30"/>
  <c r="J21" i="30" s="1"/>
  <c r="I19" i="30"/>
  <c r="H19" i="30"/>
  <c r="G19" i="30"/>
  <c r="F19" i="30"/>
  <c r="E19" i="30"/>
  <c r="D19" i="30"/>
  <c r="C19" i="30"/>
  <c r="B19" i="30"/>
  <c r="M19" i="4"/>
  <c r="M21" i="4" s="1"/>
  <c r="L19" i="4"/>
  <c r="L21" i="4" s="1"/>
  <c r="K19" i="4"/>
  <c r="K21" i="4" s="1"/>
  <c r="J19" i="4"/>
  <c r="J21" i="4" s="1"/>
  <c r="I19" i="4"/>
  <c r="H19" i="4"/>
  <c r="G19" i="4"/>
  <c r="F19" i="4"/>
  <c r="E19" i="4"/>
  <c r="D19" i="4"/>
  <c r="C19" i="4"/>
  <c r="B19" i="4"/>
  <c r="M19" i="5"/>
  <c r="M21" i="5" s="1"/>
  <c r="L19" i="5"/>
  <c r="L21" i="5" s="1"/>
  <c r="K19" i="5"/>
  <c r="K21" i="5" s="1"/>
  <c r="J19" i="5"/>
  <c r="J21" i="5" s="1"/>
  <c r="I19" i="5"/>
  <c r="H19" i="5"/>
  <c r="G19" i="5"/>
  <c r="F19" i="5"/>
  <c r="E19" i="5"/>
  <c r="D19" i="5"/>
  <c r="C19" i="5"/>
  <c r="B19" i="5"/>
  <c r="M19" i="6"/>
  <c r="M21" i="6" s="1"/>
  <c r="L19" i="6"/>
  <c r="L21" i="6" s="1"/>
  <c r="K19" i="6"/>
  <c r="K21" i="6" s="1"/>
  <c r="J19" i="6"/>
  <c r="J21" i="6" s="1"/>
  <c r="I19" i="6"/>
  <c r="H19" i="6"/>
  <c r="G19" i="6"/>
  <c r="F19" i="6"/>
  <c r="E19" i="6"/>
  <c r="D19" i="6"/>
  <c r="C19" i="6"/>
  <c r="B19" i="6"/>
  <c r="M19" i="7"/>
  <c r="M21" i="7" s="1"/>
  <c r="L19" i="7"/>
  <c r="L21" i="7" s="1"/>
  <c r="K19" i="7"/>
  <c r="K21" i="7" s="1"/>
  <c r="J19" i="7"/>
  <c r="J21" i="7" s="1"/>
  <c r="I19" i="7"/>
  <c r="H19" i="7"/>
  <c r="G19" i="7"/>
  <c r="F19" i="7"/>
  <c r="E19" i="7"/>
  <c r="D19" i="7"/>
  <c r="C19" i="7"/>
  <c r="B19" i="7"/>
  <c r="M19" i="12"/>
  <c r="M21" i="12" s="1"/>
  <c r="L19" i="12"/>
  <c r="L21" i="12" s="1"/>
  <c r="K19" i="12"/>
  <c r="K21" i="12" s="1"/>
  <c r="J19" i="12"/>
  <c r="J21" i="12" s="1"/>
  <c r="I19" i="12"/>
  <c r="H19" i="12"/>
  <c r="G19" i="12"/>
  <c r="F19" i="12"/>
  <c r="E19" i="12"/>
  <c r="D19" i="12"/>
  <c r="C19" i="12"/>
  <c r="B19" i="12"/>
  <c r="M19" i="26"/>
  <c r="M21" i="26" s="1"/>
  <c r="L19" i="26"/>
  <c r="L21" i="26" s="1"/>
  <c r="K19" i="26"/>
  <c r="K21" i="26" s="1"/>
  <c r="J19" i="26"/>
  <c r="J21" i="26" s="1"/>
  <c r="I19" i="26"/>
  <c r="H19" i="26"/>
  <c r="G19" i="26"/>
  <c r="F19" i="26"/>
  <c r="E19" i="26"/>
  <c r="D19" i="26"/>
  <c r="C19" i="26"/>
  <c r="B19" i="26"/>
  <c r="M19" i="9"/>
  <c r="M21" i="9" s="1"/>
  <c r="L19" i="9"/>
  <c r="L21" i="9" s="1"/>
  <c r="K19" i="9"/>
  <c r="K21" i="9" s="1"/>
  <c r="J19" i="9"/>
  <c r="J21" i="9" s="1"/>
  <c r="I19" i="9"/>
  <c r="I21" i="9" s="1"/>
  <c r="H19" i="9"/>
  <c r="H21" i="9" s="1"/>
  <c r="G19" i="9"/>
  <c r="G21" i="9" s="1"/>
  <c r="F19" i="9"/>
  <c r="E19" i="9"/>
  <c r="D19" i="9"/>
  <c r="C19" i="9"/>
  <c r="B19" i="9"/>
  <c r="M19" i="10"/>
  <c r="M21" i="10" s="1"/>
  <c r="L19" i="10"/>
  <c r="L21" i="10" s="1"/>
  <c r="K19" i="10"/>
  <c r="K21" i="10" s="1"/>
  <c r="J19" i="10"/>
  <c r="J21" i="10" s="1"/>
  <c r="I19" i="10"/>
  <c r="H19" i="10"/>
  <c r="G19" i="10"/>
  <c r="F19" i="10"/>
  <c r="E19" i="10"/>
  <c r="D19" i="10"/>
  <c r="C19" i="10"/>
  <c r="B19" i="10"/>
  <c r="M19" i="14"/>
  <c r="M21" i="14" s="1"/>
  <c r="L19" i="14"/>
  <c r="L21" i="14" s="1"/>
  <c r="K19" i="14"/>
  <c r="K21" i="14" s="1"/>
  <c r="J19" i="14"/>
  <c r="J21" i="14" s="1"/>
  <c r="I19" i="14"/>
  <c r="H19" i="14"/>
  <c r="G19" i="14"/>
  <c r="F19" i="14"/>
  <c r="E19" i="14"/>
  <c r="D19" i="14"/>
  <c r="C19" i="14"/>
  <c r="B19" i="14"/>
  <c r="M19" i="17"/>
  <c r="M21" i="17" s="1"/>
  <c r="L19" i="17"/>
  <c r="L21" i="17" s="1"/>
  <c r="K19" i="17"/>
  <c r="K21" i="17" s="1"/>
  <c r="J19" i="17"/>
  <c r="J21" i="17" s="1"/>
  <c r="I19" i="17"/>
  <c r="H19" i="17"/>
  <c r="G19" i="17"/>
  <c r="F19" i="17"/>
  <c r="D19" i="17"/>
  <c r="C19" i="17"/>
  <c r="B19" i="17"/>
  <c r="M19" i="3"/>
  <c r="M21" i="3" s="1"/>
  <c r="L19" i="3"/>
  <c r="L21" i="3" s="1"/>
  <c r="K19" i="3"/>
  <c r="K21" i="3" s="1"/>
  <c r="J19" i="3"/>
  <c r="J21" i="3" s="1"/>
  <c r="I19" i="3"/>
  <c r="H19" i="3"/>
  <c r="G19" i="3"/>
  <c r="F19" i="3"/>
  <c r="E19" i="3"/>
  <c r="D19" i="3"/>
  <c r="C19" i="3"/>
  <c r="B19" i="3"/>
  <c r="M19" i="16"/>
  <c r="M21" i="16" s="1"/>
  <c r="L19" i="16"/>
  <c r="L21" i="16" s="1"/>
  <c r="K19" i="16"/>
  <c r="K21" i="16" s="1"/>
  <c r="J19" i="16"/>
  <c r="J21" i="16" s="1"/>
  <c r="I19" i="16"/>
  <c r="H19" i="16"/>
  <c r="G19" i="16"/>
  <c r="F19" i="16"/>
  <c r="E19" i="16"/>
  <c r="D19" i="16"/>
  <c r="C19" i="16"/>
  <c r="B19" i="16"/>
  <c r="M19" i="37"/>
  <c r="M21" i="37" s="1"/>
  <c r="L19" i="37"/>
  <c r="L21" i="37" s="1"/>
  <c r="K19" i="37"/>
  <c r="K21" i="37" s="1"/>
  <c r="J19" i="37"/>
  <c r="J21" i="37" s="1"/>
  <c r="I19" i="37"/>
  <c r="H19" i="37"/>
  <c r="G19" i="37"/>
  <c r="F19" i="37"/>
  <c r="E19" i="37"/>
  <c r="D19" i="37"/>
  <c r="C19" i="37"/>
  <c r="B19" i="37"/>
  <c r="M19" i="13"/>
  <c r="M21" i="13" s="1"/>
  <c r="L19" i="13"/>
  <c r="L21" i="13" s="1"/>
  <c r="K19" i="13"/>
  <c r="K21" i="13" s="1"/>
  <c r="J19" i="13"/>
  <c r="J21" i="13" s="1"/>
  <c r="I19" i="13"/>
  <c r="I21" i="13" s="1"/>
  <c r="H19" i="13"/>
  <c r="H21" i="13" s="1"/>
  <c r="G19" i="13"/>
  <c r="G21" i="13" s="1"/>
  <c r="F19" i="13"/>
  <c r="E19" i="13"/>
  <c r="D19" i="13"/>
  <c r="C19" i="13"/>
  <c r="B19" i="13"/>
  <c r="M19" i="21"/>
  <c r="M21" i="21" s="1"/>
  <c r="L19" i="21"/>
  <c r="L21" i="21" s="1"/>
  <c r="K19" i="21"/>
  <c r="K21" i="21" s="1"/>
  <c r="J19" i="21"/>
  <c r="J21" i="21" s="1"/>
  <c r="I19" i="21"/>
  <c r="H19" i="21"/>
  <c r="G19" i="21"/>
  <c r="F19" i="21"/>
  <c r="E19" i="21"/>
  <c r="D19" i="21"/>
  <c r="C19" i="21"/>
  <c r="B19" i="21"/>
  <c r="M19" i="33"/>
  <c r="M21" i="33" s="1"/>
  <c r="L19" i="33"/>
  <c r="L21" i="33" s="1"/>
  <c r="K19" i="33"/>
  <c r="K21" i="33" s="1"/>
  <c r="J19" i="33"/>
  <c r="J21" i="33" s="1"/>
  <c r="I19" i="33"/>
  <c r="H19" i="33"/>
  <c r="G19" i="33"/>
  <c r="F19" i="33"/>
  <c r="E19" i="33"/>
  <c r="D19" i="33"/>
  <c r="C19" i="33"/>
  <c r="B19" i="33"/>
  <c r="M19" i="15"/>
  <c r="M21" i="15" s="1"/>
  <c r="L19" i="15"/>
  <c r="L21" i="15" s="1"/>
  <c r="K19" i="15"/>
  <c r="K21" i="15" s="1"/>
  <c r="J19" i="15"/>
  <c r="J21" i="15" s="1"/>
  <c r="I19" i="15"/>
  <c r="I21" i="15" s="1"/>
  <c r="H19" i="15"/>
  <c r="H21" i="15" s="1"/>
  <c r="G19" i="15"/>
  <c r="G21" i="15" s="1"/>
  <c r="F19" i="15"/>
  <c r="E19" i="15"/>
  <c r="D19" i="15"/>
  <c r="C19" i="15"/>
  <c r="B19" i="15"/>
  <c r="M19" i="49"/>
  <c r="M21" i="49" s="1"/>
  <c r="L19" i="49"/>
  <c r="L21" i="49" s="1"/>
  <c r="K19" i="49"/>
  <c r="K21" i="49" s="1"/>
  <c r="J19" i="49"/>
  <c r="J21" i="49" s="1"/>
  <c r="I19" i="49"/>
  <c r="H19" i="49"/>
  <c r="G19" i="49"/>
  <c r="F19" i="49"/>
  <c r="E19" i="49"/>
  <c r="D19" i="49"/>
  <c r="C19" i="49"/>
  <c r="B19" i="49"/>
  <c r="M19" i="20"/>
  <c r="M21" i="20" s="1"/>
  <c r="L19" i="20"/>
  <c r="L21" i="20" s="1"/>
  <c r="K19" i="20"/>
  <c r="K21" i="20" s="1"/>
  <c r="J19" i="20"/>
  <c r="J21" i="20" s="1"/>
  <c r="I19" i="20"/>
  <c r="H19" i="20"/>
  <c r="G19" i="20"/>
  <c r="F19" i="20"/>
  <c r="E19" i="20"/>
  <c r="D19" i="20"/>
  <c r="C19" i="20"/>
  <c r="B19" i="20"/>
  <c r="M19" i="25"/>
  <c r="M21" i="25" s="1"/>
  <c r="L19" i="25"/>
  <c r="L21" i="25" s="1"/>
  <c r="K19" i="25"/>
  <c r="K21" i="25" s="1"/>
  <c r="J19" i="25"/>
  <c r="J21" i="25" s="1"/>
  <c r="I19" i="25"/>
  <c r="H19" i="25"/>
  <c r="G19" i="25"/>
  <c r="F19" i="25"/>
  <c r="E19" i="25"/>
  <c r="D19" i="25"/>
  <c r="C19" i="25"/>
  <c r="B19" i="25"/>
  <c r="M19" i="19"/>
  <c r="M21" i="19" s="1"/>
  <c r="L19" i="19"/>
  <c r="L21" i="19" s="1"/>
  <c r="K19" i="19"/>
  <c r="K21" i="19" s="1"/>
  <c r="J19" i="19"/>
  <c r="J21" i="19" s="1"/>
  <c r="I19" i="19"/>
  <c r="H19" i="19"/>
  <c r="G19" i="19"/>
  <c r="F19" i="19"/>
  <c r="E19" i="19"/>
  <c r="D19" i="19"/>
  <c r="C19" i="19"/>
  <c r="B19" i="19"/>
  <c r="M19" i="23"/>
  <c r="M21" i="23" s="1"/>
  <c r="L19" i="23"/>
  <c r="L21" i="23" s="1"/>
  <c r="K19" i="23"/>
  <c r="K21" i="23" s="1"/>
  <c r="J19" i="23"/>
  <c r="J21" i="23" s="1"/>
  <c r="I19" i="23"/>
  <c r="H19" i="23"/>
  <c r="G19" i="23"/>
  <c r="F19" i="23"/>
  <c r="E19" i="23"/>
  <c r="D19" i="23"/>
  <c r="C19" i="23"/>
  <c r="B19" i="23"/>
  <c r="M19" i="50"/>
  <c r="M21" i="50" s="1"/>
  <c r="L19" i="50"/>
  <c r="L21" i="50" s="1"/>
  <c r="K19" i="50"/>
  <c r="K21" i="50" s="1"/>
  <c r="J19" i="50"/>
  <c r="J21" i="50" s="1"/>
  <c r="I19" i="50"/>
  <c r="H19" i="50"/>
  <c r="G19" i="50"/>
  <c r="F19" i="50"/>
  <c r="E19" i="50"/>
  <c r="D19" i="50"/>
  <c r="C19" i="50"/>
  <c r="B19" i="50"/>
  <c r="M19" i="22"/>
  <c r="M21" i="22" s="1"/>
  <c r="L19" i="22"/>
  <c r="L21" i="22" s="1"/>
  <c r="K19" i="22"/>
  <c r="K21" i="22" s="1"/>
  <c r="J19" i="22"/>
  <c r="J21" i="22" s="1"/>
  <c r="I19" i="22"/>
  <c r="H19" i="22"/>
  <c r="G19" i="22"/>
  <c r="F19" i="22"/>
  <c r="E19" i="22"/>
  <c r="D19" i="22"/>
  <c r="C19" i="22"/>
  <c r="B19" i="22"/>
  <c r="M19" i="52"/>
  <c r="M21" i="52" s="1"/>
  <c r="L19" i="52"/>
  <c r="L21" i="52" s="1"/>
  <c r="K19" i="52"/>
  <c r="K21" i="52" s="1"/>
  <c r="J19" i="52"/>
  <c r="J21" i="52" s="1"/>
  <c r="I19" i="52"/>
  <c r="H19" i="52"/>
  <c r="G19" i="52"/>
  <c r="F19" i="52"/>
  <c r="E19" i="52"/>
  <c r="D19" i="52"/>
  <c r="C19" i="52"/>
  <c r="B19" i="52"/>
  <c r="M19" i="27"/>
  <c r="M21" i="27" s="1"/>
  <c r="L19" i="27"/>
  <c r="L21" i="27" s="1"/>
  <c r="K19" i="27"/>
  <c r="K21" i="27" s="1"/>
  <c r="J19" i="27"/>
  <c r="J21" i="27" s="1"/>
  <c r="I19" i="27"/>
  <c r="H19" i="27"/>
  <c r="G19" i="27"/>
  <c r="F19" i="27"/>
  <c r="E19" i="27"/>
  <c r="D19" i="27"/>
  <c r="C19" i="27"/>
  <c r="B19" i="27"/>
  <c r="M19" i="35"/>
  <c r="M21" i="35" s="1"/>
  <c r="L19" i="35"/>
  <c r="L21" i="35" s="1"/>
  <c r="K19" i="35"/>
  <c r="K21" i="35" s="1"/>
  <c r="J19" i="35"/>
  <c r="J21" i="35" s="1"/>
  <c r="I19" i="35"/>
  <c r="H19" i="35"/>
  <c r="G19" i="35"/>
  <c r="F19" i="35"/>
  <c r="E19" i="35"/>
  <c r="C19" i="35"/>
  <c r="B19" i="35"/>
  <c r="M19" i="8"/>
  <c r="M21" i="8" s="1"/>
  <c r="L19" i="8"/>
  <c r="L21" i="8" s="1"/>
  <c r="K19" i="8"/>
  <c r="K21" i="8" s="1"/>
  <c r="J19" i="8"/>
  <c r="J21" i="8" s="1"/>
  <c r="I19" i="8"/>
  <c r="H19" i="8"/>
  <c r="G19" i="8"/>
  <c r="F19" i="8"/>
  <c r="E19" i="8"/>
  <c r="C19" i="8"/>
  <c r="B19" i="8"/>
  <c r="M19" i="31"/>
  <c r="M21" i="31" s="1"/>
  <c r="L19" i="31"/>
  <c r="L21" i="31" s="1"/>
  <c r="K19" i="31"/>
  <c r="K21" i="31" s="1"/>
  <c r="J19" i="31"/>
  <c r="J21" i="31" s="1"/>
  <c r="I19" i="31"/>
  <c r="I21" i="31" s="1"/>
  <c r="H19" i="31"/>
  <c r="H21" i="31" s="1"/>
  <c r="G19" i="31"/>
  <c r="G21" i="31" s="1"/>
  <c r="F19" i="31"/>
  <c r="E19" i="31"/>
  <c r="D19" i="31"/>
  <c r="C19" i="31"/>
  <c r="B19" i="31"/>
  <c r="M19" i="40"/>
  <c r="M21" i="40" s="1"/>
  <c r="L19" i="40"/>
  <c r="L21" i="40" s="1"/>
  <c r="K19" i="40"/>
  <c r="K21" i="40" s="1"/>
  <c r="J19" i="40"/>
  <c r="J21" i="40" s="1"/>
  <c r="I19" i="40"/>
  <c r="H19" i="40"/>
  <c r="G19" i="40"/>
  <c r="F19" i="40"/>
  <c r="E19" i="40"/>
  <c r="D19" i="40"/>
  <c r="C19" i="40"/>
  <c r="B19" i="40"/>
  <c r="M19" i="47"/>
  <c r="M21" i="47" s="1"/>
  <c r="L19" i="47"/>
  <c r="L21" i="47" s="1"/>
  <c r="K19" i="47"/>
  <c r="K21" i="47" s="1"/>
  <c r="J19" i="47"/>
  <c r="J21" i="47" s="1"/>
  <c r="I19" i="47"/>
  <c r="I21" i="47" s="1"/>
  <c r="H19" i="47"/>
  <c r="H21" i="47" s="1"/>
  <c r="G19" i="47"/>
  <c r="G21" i="47" s="1"/>
  <c r="F19" i="47"/>
  <c r="E19" i="47"/>
  <c r="D19" i="47"/>
  <c r="C19" i="47"/>
  <c r="B19" i="47"/>
  <c r="M19" i="45"/>
  <c r="M21" i="45" s="1"/>
  <c r="L19" i="45"/>
  <c r="L21" i="45" s="1"/>
  <c r="K19" i="45"/>
  <c r="K21" i="45" s="1"/>
  <c r="J19" i="45"/>
  <c r="J21" i="45" s="1"/>
  <c r="I19" i="45"/>
  <c r="H19" i="45"/>
  <c r="G19" i="45"/>
  <c r="F19" i="45"/>
  <c r="E19" i="45"/>
  <c r="D19" i="45"/>
  <c r="C19" i="45"/>
  <c r="B19" i="45"/>
  <c r="M19" i="38"/>
  <c r="M21" i="38" s="1"/>
  <c r="L19" i="38"/>
  <c r="L21" i="38" s="1"/>
  <c r="K19" i="38"/>
  <c r="K21" i="38" s="1"/>
  <c r="J19" i="38"/>
  <c r="J21" i="38" s="1"/>
  <c r="I19" i="38"/>
  <c r="I21" i="38" s="1"/>
  <c r="H19" i="38"/>
  <c r="H21" i="38" s="1"/>
  <c r="G19" i="38"/>
  <c r="G21" i="38" s="1"/>
  <c r="F19" i="38"/>
  <c r="E19" i="38"/>
  <c r="D19" i="38"/>
  <c r="C19" i="38"/>
  <c r="B19" i="38"/>
  <c r="M19" i="24"/>
  <c r="M21" i="24" s="1"/>
  <c r="L19" i="24"/>
  <c r="L21" i="24" s="1"/>
  <c r="K19" i="24"/>
  <c r="K21" i="24" s="1"/>
  <c r="J19" i="24"/>
  <c r="J21" i="24" s="1"/>
  <c r="I19" i="24"/>
  <c r="H19" i="24"/>
  <c r="G19" i="24"/>
  <c r="F19" i="24"/>
  <c r="E19" i="24"/>
  <c r="D19" i="24"/>
  <c r="C19" i="24"/>
  <c r="B19" i="24"/>
  <c r="M19" i="48"/>
  <c r="M21" i="48" s="1"/>
  <c r="L19" i="48"/>
  <c r="L21" i="48" s="1"/>
  <c r="K19" i="48"/>
  <c r="K21" i="48" s="1"/>
  <c r="J19" i="48"/>
  <c r="J21" i="48" s="1"/>
  <c r="I19" i="48"/>
  <c r="H19" i="48"/>
  <c r="G19" i="48"/>
  <c r="F19" i="48"/>
  <c r="E19" i="48"/>
  <c r="D19" i="48"/>
  <c r="C19" i="48"/>
  <c r="B19" i="48"/>
  <c r="M19" i="51"/>
  <c r="M21" i="51" s="1"/>
  <c r="L19" i="51"/>
  <c r="L21" i="51" s="1"/>
  <c r="K19" i="51"/>
  <c r="K21" i="51" s="1"/>
  <c r="J19" i="51"/>
  <c r="J21" i="51" s="1"/>
  <c r="I19" i="51"/>
  <c r="H19" i="51"/>
  <c r="G19" i="51"/>
  <c r="F19" i="51"/>
  <c r="E19" i="51"/>
  <c r="D19" i="51"/>
  <c r="C19" i="51"/>
  <c r="B19" i="51"/>
  <c r="M19" i="2"/>
  <c r="M21" i="2" s="1"/>
  <c r="L19" i="2"/>
  <c r="L21" i="2" s="1"/>
  <c r="K19" i="2"/>
  <c r="K21" i="2" s="1"/>
  <c r="J19" i="2"/>
  <c r="J21" i="2" s="1"/>
  <c r="I19" i="2"/>
  <c r="H19" i="2"/>
  <c r="G19" i="2"/>
  <c r="F19" i="2"/>
  <c r="E19" i="2"/>
  <c r="D19" i="2"/>
  <c r="C19" i="2"/>
  <c r="B19" i="2"/>
  <c r="B19" i="53" l="1"/>
  <c r="B21" i="53" s="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H21" i="8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F22" i="53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E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E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D21" i="14"/>
  <c r="B21" i="10"/>
  <c r="D21" i="10"/>
  <c r="B21" i="9"/>
  <c r="D21" i="9"/>
  <c r="F21" i="9"/>
  <c r="B21" i="26"/>
  <c r="D21" i="26"/>
  <c r="B21" i="12"/>
  <c r="D21" i="12"/>
  <c r="B21" i="7"/>
  <c r="D21" i="7"/>
  <c r="B21" i="6"/>
  <c r="D21" i="6"/>
  <c r="B21" i="5"/>
  <c r="D21" i="5"/>
  <c r="B21" i="4"/>
  <c r="D21" i="4"/>
  <c r="B21" i="30"/>
  <c r="D21" i="30"/>
  <c r="B21" i="2"/>
  <c r="D21" i="2"/>
  <c r="B21" i="51"/>
  <c r="D21" i="51"/>
  <c r="B21" i="48"/>
  <c r="D21" i="48"/>
  <c r="C21" i="24"/>
  <c r="E21" i="24"/>
  <c r="C21" i="38"/>
  <c r="E21" i="38"/>
  <c r="B21" i="45"/>
  <c r="D21" i="45"/>
  <c r="B21" i="47"/>
  <c r="I22" i="47" s="1"/>
  <c r="D21" i="47"/>
  <c r="F21" i="47"/>
  <c r="B21" i="40"/>
  <c r="D21" i="40"/>
  <c r="B21" i="31"/>
  <c r="D21" i="31"/>
  <c r="F21" i="31"/>
  <c r="B21" i="8"/>
  <c r="E21" i="8"/>
  <c r="C21" i="35"/>
  <c r="B21" i="27"/>
  <c r="D21" i="27"/>
  <c r="B21" i="52"/>
  <c r="D21" i="52"/>
  <c r="B21" i="22"/>
  <c r="D21" i="22"/>
  <c r="B21" i="50"/>
  <c r="D21" i="50"/>
  <c r="B21" i="23"/>
  <c r="D21" i="23"/>
  <c r="B21" i="19"/>
  <c r="D21" i="19"/>
  <c r="B21" i="25"/>
  <c r="D21" i="25"/>
  <c r="B21" i="20"/>
  <c r="D21" i="20"/>
  <c r="B21" i="49"/>
  <c r="D21" i="49"/>
  <c r="B21" i="15"/>
  <c r="D21" i="15"/>
  <c r="F21" i="15"/>
  <c r="B21" i="33"/>
  <c r="D21" i="33"/>
  <c r="B21" i="21"/>
  <c r="D21" i="21"/>
  <c r="B21" i="13"/>
  <c r="D21" i="13"/>
  <c r="F21" i="13"/>
  <c r="B21" i="37"/>
  <c r="D21" i="37"/>
  <c r="B21" i="16"/>
  <c r="D21" i="16"/>
  <c r="B21" i="3"/>
  <c r="D21" i="3"/>
  <c r="B21" i="17"/>
  <c r="D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C21" i="6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 i="29"/>
  <c r="M21" i="29" s="1"/>
  <c r="L19" i="29"/>
  <c r="L21" i="29" s="1"/>
  <c r="K19" i="29"/>
  <c r="K21" i="29" s="1"/>
  <c r="J19" i="29"/>
  <c r="J21" i="29" s="1"/>
  <c r="I19" i="29"/>
  <c r="H19" i="29"/>
  <c r="G19" i="29"/>
  <c r="G21" i="29" s="1"/>
  <c r="F19" i="29"/>
  <c r="E19" i="29"/>
  <c r="D19" i="29"/>
  <c r="I22" i="17" l="1"/>
  <c r="H22" i="17"/>
  <c r="G22" i="17"/>
  <c r="H22" i="3"/>
  <c r="G22" i="3"/>
  <c r="I22" i="16"/>
  <c r="H22" i="16"/>
  <c r="G22" i="16"/>
  <c r="I22" i="37"/>
  <c r="H22" i="37"/>
  <c r="G22" i="37"/>
  <c r="I22" i="15"/>
  <c r="H22" i="15"/>
  <c r="G22" i="15"/>
  <c r="F22" i="15"/>
  <c r="E22" i="15"/>
  <c r="C22" i="49"/>
  <c r="I22" i="49"/>
  <c r="H22" i="49"/>
  <c r="G22" i="49"/>
  <c r="I22" i="20"/>
  <c r="H22" i="20"/>
  <c r="I22" i="25"/>
  <c r="H22" i="25"/>
  <c r="G22" i="25"/>
  <c r="I22" i="19"/>
  <c r="H22" i="19"/>
  <c r="G22" i="19"/>
  <c r="I22" i="23"/>
  <c r="H22" i="23"/>
  <c r="G22" i="23"/>
  <c r="I22" i="50"/>
  <c r="H22" i="50"/>
  <c r="G22" i="50"/>
  <c r="I22" i="22"/>
  <c r="H22" i="22"/>
  <c r="G22" i="22"/>
  <c r="I22" i="52"/>
  <c r="H22" i="52"/>
  <c r="G22" i="52"/>
  <c r="I22" i="27"/>
  <c r="H22" i="27"/>
  <c r="G22" i="27"/>
  <c r="I22" i="31"/>
  <c r="G22" i="31"/>
  <c r="E22" i="31"/>
  <c r="H22" i="31"/>
  <c r="F22" i="31"/>
  <c r="D22" i="31"/>
  <c r="I22" i="40"/>
  <c r="H22" i="40"/>
  <c r="G22" i="40"/>
  <c r="I22" i="10"/>
  <c r="H22" i="10"/>
  <c r="G22" i="10"/>
  <c r="I22" i="14"/>
  <c r="H22" i="14"/>
  <c r="G22" i="14"/>
  <c r="H22" i="38"/>
  <c r="F22" i="38"/>
  <c r="G22" i="38"/>
  <c r="E22" i="38"/>
  <c r="I22" i="21"/>
  <c r="H22" i="21"/>
  <c r="G22" i="21"/>
  <c r="I22" i="33"/>
  <c r="H22" i="33"/>
  <c r="G22" i="33"/>
  <c r="I22" i="8"/>
  <c r="H22" i="8"/>
  <c r="H22" i="47"/>
  <c r="F22" i="47"/>
  <c r="D22" i="47"/>
  <c r="G22" i="47"/>
  <c r="E22" i="47"/>
  <c r="I22" i="45"/>
  <c r="H22" i="45"/>
  <c r="G22" i="45"/>
  <c r="I22" i="48"/>
  <c r="H22" i="48"/>
  <c r="G22" i="48"/>
  <c r="I22" i="51"/>
  <c r="H22" i="51"/>
  <c r="G22" i="51"/>
  <c r="I22" i="2"/>
  <c r="H22" i="2"/>
  <c r="G22" i="2"/>
  <c r="I22" i="30"/>
  <c r="H22" i="30"/>
  <c r="G22" i="30"/>
  <c r="I22" i="4"/>
  <c r="H22" i="4"/>
  <c r="G22" i="4"/>
  <c r="I22" i="5"/>
  <c r="H22" i="5"/>
  <c r="G22" i="5"/>
  <c r="I22" i="6"/>
  <c r="H22" i="6"/>
  <c r="G22" i="6"/>
  <c r="I22" i="7"/>
  <c r="H22" i="7"/>
  <c r="G22" i="7"/>
  <c r="I22" i="12"/>
  <c r="H22" i="12"/>
  <c r="G22" i="12"/>
  <c r="I22" i="26"/>
  <c r="H22" i="26"/>
  <c r="G22" i="26"/>
  <c r="I22" i="35"/>
  <c r="H22" i="35"/>
  <c r="G22" i="35"/>
  <c r="I22" i="24"/>
  <c r="H22" i="24"/>
  <c r="G22" i="24"/>
  <c r="I22" i="38"/>
  <c r="I22" i="53"/>
  <c r="H22" i="53"/>
  <c r="G22" i="53"/>
  <c r="C22" i="53"/>
  <c r="E22" i="53"/>
  <c r="D22" i="53"/>
  <c r="B22" i="53"/>
  <c r="I22" i="3"/>
  <c r="I21" i="29"/>
  <c r="G22" i="8"/>
  <c r="H21" i="29"/>
  <c r="F22" i="24"/>
  <c r="G22" i="20"/>
  <c r="D21" i="29"/>
  <c r="C21" i="29"/>
  <c r="E21" i="29"/>
  <c r="C22" i="23"/>
  <c r="F22" i="35"/>
  <c r="D22" i="35"/>
  <c r="E22" i="35"/>
  <c r="C22" i="35"/>
  <c r="B22" i="35"/>
  <c r="C22" i="8"/>
  <c r="D22" i="38"/>
  <c r="B22" i="38"/>
  <c r="C22" i="38"/>
  <c r="E22" i="24"/>
  <c r="D22" i="24"/>
  <c r="B22" i="24"/>
  <c r="C22" i="24"/>
  <c r="F22" i="17"/>
  <c r="E22" i="17"/>
  <c r="D22" i="17"/>
  <c r="C22" i="17"/>
  <c r="B22" i="17"/>
  <c r="F22" i="3"/>
  <c r="E22" i="3"/>
  <c r="D22" i="3"/>
  <c r="B22" i="3"/>
  <c r="C22" i="3"/>
  <c r="F22" i="16"/>
  <c r="E22" i="16"/>
  <c r="D22" i="16"/>
  <c r="C22" i="16"/>
  <c r="B22" i="16"/>
  <c r="F22" i="37"/>
  <c r="D22" i="37"/>
  <c r="E22" i="37"/>
  <c r="B22" i="37"/>
  <c r="C22" i="37"/>
  <c r="B22" i="13"/>
  <c r="C22" i="13"/>
  <c r="F22" i="21"/>
  <c r="E22" i="21"/>
  <c r="D22" i="21"/>
  <c r="C22" i="21"/>
  <c r="B22" i="21"/>
  <c r="F22" i="33"/>
  <c r="E22" i="33"/>
  <c r="D22" i="33"/>
  <c r="C22" i="33"/>
  <c r="B22" i="33"/>
  <c r="D22" i="15"/>
  <c r="C22" i="15"/>
  <c r="B22" i="15"/>
  <c r="F22" i="49"/>
  <c r="E22" i="49"/>
  <c r="D22" i="49"/>
  <c r="B22" i="49"/>
  <c r="B22" i="20"/>
  <c r="F22" i="20"/>
  <c r="E22" i="20"/>
  <c r="D22" i="20"/>
  <c r="C22" i="20"/>
  <c r="F22" i="25"/>
  <c r="E22" i="25"/>
  <c r="D22" i="25"/>
  <c r="B22" i="25"/>
  <c r="C22" i="25"/>
  <c r="F22" i="19"/>
  <c r="D22" i="19"/>
  <c r="E22" i="19"/>
  <c r="B22" i="19"/>
  <c r="C22" i="19"/>
  <c r="F22" i="23"/>
  <c r="E22" i="23"/>
  <c r="D22" i="23"/>
  <c r="B22" i="23"/>
  <c r="F22" i="50"/>
  <c r="E22" i="50"/>
  <c r="D22" i="50"/>
  <c r="C22" i="50"/>
  <c r="B22" i="50"/>
  <c r="B22" i="22"/>
  <c r="F22" i="22"/>
  <c r="E22" i="22"/>
  <c r="D22" i="22"/>
  <c r="C22" i="22"/>
  <c r="F22" i="52"/>
  <c r="E22" i="52"/>
  <c r="D22" i="52"/>
  <c r="B22" i="52"/>
  <c r="C22" i="52"/>
  <c r="F22" i="27"/>
  <c r="E22" i="27"/>
  <c r="D22" i="27"/>
  <c r="B22" i="27"/>
  <c r="C22" i="27"/>
  <c r="F22" i="8"/>
  <c r="E22" i="8"/>
  <c r="D22" i="8"/>
  <c r="B22" i="8"/>
  <c r="B22" i="31"/>
  <c r="C22" i="31"/>
  <c r="E22" i="40"/>
  <c r="D22" i="40"/>
  <c r="C22" i="40"/>
  <c r="B22" i="40"/>
  <c r="B22" i="47"/>
  <c r="C22" i="47"/>
  <c r="F22" i="45"/>
  <c r="E22" i="45"/>
  <c r="D22" i="45"/>
  <c r="B22" i="45"/>
  <c r="C22" i="45"/>
  <c r="F22" i="48"/>
  <c r="E22" i="48"/>
  <c r="D22" i="48"/>
  <c r="B22" i="48"/>
  <c r="C22" i="48"/>
  <c r="F22" i="51"/>
  <c r="E22" i="51"/>
  <c r="D22" i="51"/>
  <c r="B22" i="51"/>
  <c r="C22" i="51"/>
  <c r="F22" i="2"/>
  <c r="E22" i="2"/>
  <c r="D22" i="2"/>
  <c r="B22" i="2"/>
  <c r="C22" i="2"/>
  <c r="F22" i="30"/>
  <c r="E22" i="30"/>
  <c r="D22" i="30"/>
  <c r="C22" i="30"/>
  <c r="B22" i="30"/>
  <c r="F22" i="4"/>
  <c r="E22" i="4"/>
  <c r="D22" i="4"/>
  <c r="C22" i="4"/>
  <c r="B22" i="4"/>
  <c r="F22" i="5"/>
  <c r="D22" i="5"/>
  <c r="E22" i="5"/>
  <c r="B22" i="5"/>
  <c r="C22" i="5"/>
  <c r="F22" i="6"/>
  <c r="E22" i="6"/>
  <c r="D22" i="6"/>
  <c r="B22" i="6"/>
  <c r="C22" i="6"/>
  <c r="F22" i="7"/>
  <c r="E22" i="7"/>
  <c r="D22" i="7"/>
  <c r="C22" i="7"/>
  <c r="B22" i="7"/>
  <c r="F22" i="12"/>
  <c r="D22" i="12"/>
  <c r="E22" i="12"/>
  <c r="C22" i="12"/>
  <c r="B22" i="12"/>
  <c r="F22" i="26"/>
  <c r="E22" i="26"/>
  <c r="D22" i="26"/>
  <c r="B22" i="26"/>
  <c r="C22" i="26"/>
  <c r="F22" i="9"/>
  <c r="E22" i="9"/>
  <c r="D22" i="9"/>
  <c r="B22" i="9"/>
  <c r="C22" i="9"/>
  <c r="F22" i="10"/>
  <c r="D22" i="10"/>
  <c r="E22" i="10"/>
  <c r="B22" i="10"/>
  <c r="C22" i="10"/>
  <c r="F22" i="14"/>
  <c r="D22" i="14"/>
  <c r="E22" i="14"/>
  <c r="B22" i="14"/>
  <c r="C22" i="14"/>
  <c r="F22" i="40"/>
  <c r="F21" i="29"/>
  <c r="B19" i="29"/>
  <c r="B21" i="29" l="1"/>
  <c r="I22" i="29" l="1"/>
  <c r="H22" i="29"/>
  <c r="G22" i="29"/>
  <c r="F22" i="29"/>
  <c r="E22" i="29"/>
  <c r="D22" i="29"/>
  <c r="B22" i="29"/>
  <c r="C22" i="29"/>
</calcChain>
</file>

<file path=xl/sharedStrings.xml><?xml version="1.0" encoding="utf-8"?>
<sst xmlns="http://schemas.openxmlformats.org/spreadsheetml/2006/main" count="1367" uniqueCount="79">
  <si>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</si>
  <si>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</si>
  <si>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</si>
  <si>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</si>
  <si>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</si>
  <si>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</si>
  <si>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</si>
  <si>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</si>
  <si>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</si>
  <si>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</si>
  <si>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</si>
  <si>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</si>
  <si>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</si>
  <si>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</si>
  <si>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</si>
  <si>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</si>
  <si>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</si>
  <si>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</si>
  <si>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</si>
  <si>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</si>
  <si>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</si>
  <si>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</si>
  <si>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</si>
  <si>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</si>
  <si>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</si>
  <si>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</si>
  <si>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</si>
  <si>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</si>
  <si>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</si>
  <si>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</si>
  <si>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</si>
  <si>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</si>
  <si>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</si>
  <si>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</si>
  <si>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</si>
  <si>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</si>
  <si>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</si>
  <si>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</si>
  <si>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</si>
  <si>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</si>
  <si>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</si>
  <si>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</si>
  <si>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</si>
  <si>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</si>
  <si>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</si>
  <si>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</si>
  <si>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</si>
  <si>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</si>
  <si>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</si>
  <si>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</si>
  <si>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</si>
  <si>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</si>
  <si>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</si>
  <si>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</si>
  <si>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</si>
  <si>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</si>
  <si>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</si>
  <si>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</si>
  <si>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</si>
  <si>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</si>
  <si>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</si>
  <si>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</si>
  <si>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</si>
  <si>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</si>
  <si>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</si>
  <si>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</si>
  <si>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</si>
  <si>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</si>
  <si>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</si>
  <si>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</si>
  <si>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</si>
  <si>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</si>
  <si>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</si>
  <si>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</si>
  <si>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</si>
  <si>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</si>
  <si>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</si>
  <si>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</si>
  <si>
    <t>DEMONSTRATIVO DA VERBA INDENIZATORIA 2020 -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</si>
</sst>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4"/>
  <sheetViews>
    <sheetView zoomScaleNormal="100" workbookViewId="0">
      <selection activeCell="A3" sqref="A3:A4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9" width="11" style="12" customWidth="1"/>
    <col min="10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 x14ac:dyDescent="0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36" t="s">
        <v>19</v>
      </c>
      <c r="B5" s="40">
        <f>SUM('ADERALDO OLIVEIRA'!B5+'AERTO LUNA'!B5+'AIMÉE SILVA'!B5+'ALCIDES TEIXEIRA NETO'!B5+'ALINE MARIANO'!B5+'ALMIR FERNANDO'!B5+'AMARO CIPRIANO'!B5+'ANA LÚCIA'!B5+'ANDRÉ RÉGIS'!B5+'ANTONIO LUIZ NETO'!B5+'AUGUSTO CARRERAS'!B5+'BENJAMIN DA SAÚDE'!B5+'CHICO KIKO'!B5+'DAIZE MICHELE'!B5+'DAVI MUNIZ'!B5+'EDUARDO CHERA'!B5+'EDUARDO MARQUES'!B5+'FELIPE FRANCISMAR'!B5+'FRED FERREIRA'!B5+'GILBERTO ALVES'!B5+'GORETTI QUEIROZ'!B5+'HÉLIO GUABIRARA'!B5+'IVAN MORAES'!B5+'JAIRO BRITTO'!B5+'JAYME ASFORA'!B5+'JOÃO DA COSTA'!B5+'JÚNIOR BOCÃO'!B5+'LUIZ EUSTÁQUIO'!B5+'MARCOS DI BRIA'!B5+'NATÁLIA DE MENUDO'!B5+'RAFAEL ACIOLI'!B5+'RENATO ANTUNES'!B5+'RICARDO CRUZ'!B5+'RINALDO JÚNIOR'!B5+'RODRIGO COUTINHO'!B5+'ROGÉRIO DE LUCCA'!B5+'ROMERINHO JATOBÁ '!B5+'SAMUEL SALAZAR'!B5+'WILTON BRITO'!B5)</f>
        <v>29519.59</v>
      </c>
      <c r="C5" s="40">
        <f>SUM('ADERALDO OLIVEIRA'!C5+'AERTO LUNA'!C5+'AIMÉE SILVA'!C5+'ALCIDES TEIXEIRA NETO'!C5+'ALINE MARIANO'!C5+'ALMIR FERNANDO'!C5+'AMARO CIPRIANO'!C5+'ANA LÚCIA'!C5+'ANDRÉ RÉGIS'!C5+'ANTONIO LUIZ NETO'!C5+'AUGUSTO CARRERAS'!C5+'BENJAMIN DA SAÚDE'!C5+'CHICO KIKO'!C5+'DAIZE MICHELE'!C5+'DAVI MUNIZ'!C5+'EDUARDO CHERA'!C5+'EDUARDO MARQUES'!C5+'FELIPE FRANCISMAR'!C5+'FRED FERREIRA'!C5+'GILBERTO ALVES'!C5+'GORETTI QUEIROZ'!C5+'HÉLIO GUABIRARA'!C5+'IVAN MORAES'!C5+'JAIRO BRITTO'!C5+'JAYME ASFORA'!C5+'JOÃO DA COSTA'!C5+'JÚNIOR BOCÃO'!C5+'LUIZ EUSTÁQUIO'!C5+'MARCOS DI BRIA'!C5+'NATÁLIA DE MENUDO'!C5+'RAFAEL ACIOLI'!C5+'RENATO ANTUNES'!C5+'RICARDO CRUZ'!C5+'RINALDO JÚNIOR'!C5+'RODRIGO COUTINHO'!C5+'ROGÉRIO DE LUCCA'!C5+'ROMERINHO JATOBÁ '!C5+'SAMUEL SALAZAR'!C5+'WILTON BRITO'!C5)</f>
        <v>29724.13</v>
      </c>
      <c r="D5" s="40">
        <f>SUM('ADERALDO OLIVEIRA'!D5+'AERTO LUNA'!D5+'AIMÉE SILVA'!D5+'ALCIDES TEIXEIRA NETO'!D5+'ALINE MARIANO'!D5+'ALMIR FERNANDO'!D5+'AMARO CIPRIANO'!D5+'ANA LÚCIA'!D5+'ANDRÉ RÉGIS'!D5+'ANTONIO LUIZ NETO'!D5+'AUGUSTO CARRERAS'!D5+'BENJAMIN DA SAÚDE'!D5+'CHICO KIKO'!D5+'DAIZE MICHELE'!D5+'DAVI MUNIZ'!D5+'EDUARDO CHERA'!D5+'EDUARDO MARQUES'!D5+'FELIPE FRANCISMAR'!D5+'FRED FERREIRA'!D5+'GILBERTO ALVES'!D5+'GORETTI QUEIROZ'!D5+'HÉLIO GUABIRARA'!D5+'IVAN MORAES'!D5+'JAIRO BRITTO'!D5+'JAYME ASFORA'!D5+'JOÃO DA COSTA'!D5+'JÚNIOR BOCÃO'!D5+'LUIZ EUSTÁQUIO'!D5+'MARCOS DI BRIA'!D5+'NATÁLIA DE MENUDO'!D5+'RAFAEL ACIOLI'!D5+'RENATO ANTUNES'!D5+'RICARDO CRUZ'!D5+'RINALDO JÚNIOR'!D5+'RODRIGO COUTINHO'!D5+'ROGÉRIO DE LUCCA'!D5+'ROMERINHO JATOBÁ '!D5+'SAMUEL SALAZAR'!D5+'WILTON BRITO'!D5)</f>
        <v>29812.45</v>
      </c>
      <c r="E5" s="40">
        <f>SUM('ADERALDO OLIVEIRA'!E5+'AERTO LUNA'!E5+'AIMÉE SILVA'!E5+'ALCIDES TEIXEIRA NETO'!E5+'ALINE MARIANO'!E5+'ALMIR FERNANDO'!E5+'AMARO CIPRIANO'!E5+'ANA LÚCIA'!E5+'ANDRÉ RÉGIS'!E5+'ANTONIO LUIZ NETO'!E5+'AUGUSTO CARRERAS'!E5+'BENJAMIN DA SAÚDE'!E5+'CHICO KIKO'!E5+'DAIZE MICHELE'!E5+'DAVI MUNIZ'!E5+'EDUARDO CHERA'!E5+'EDUARDO MARQUES'!E5+'FELIPE FRANCISMAR'!E5+'FRED FERREIRA'!E5+'GILBERTO ALVES'!E5+'GORETTI QUEIROZ'!E5+'HÉLIO GUABIRARA'!E5+'IVAN MORAES'!E5+'JAIRO BRITTO'!E5+'JAYME ASFORA'!E5+'JOÃO DA COSTA'!E5+'JÚNIOR BOCÃO'!E5+'LUIZ EUSTÁQUIO'!E5+'MARCOS DI BRIA'!E5+'NATÁLIA DE MENUDO'!E5+'RAFAEL ACIOLI'!E5+'RENATO ANTUNES'!E5+'RICARDO CRUZ'!E5+'RINALDO JÚNIOR'!E5+'RODRIGO COUTINHO'!E5+'ROGÉRIO DE LUCCA'!E5+'ROMERINHO JATOBÁ '!E5+'SAMUEL SALAZAR'!E5+'WILTON BRITO'!E5)</f>
        <v>29312.45</v>
      </c>
      <c r="F5" s="40">
        <f>SUM('ADERALDO OLIVEIRA'!F5+'AERTO LUNA'!F5+'AIMÉE SILVA'!F5+'ALCIDES TEIXEIRA NETO'!F5+'ALINE MARIANO'!F5+'ALMIR FERNANDO'!F5+'AMARO CIPRIANO'!F5+'ANA LÚCIA'!F5+'ANDRÉ RÉGIS'!F5+'ANTONIO LUIZ NETO'!F5+'AUGUSTO CARRERAS'!F5+'BENJAMIN DA SAÚDE'!F5+'CHICO KIKO'!F5+'DAIZE MICHELE'!F5+'DAVI MUNIZ'!F5+'EDUARDO CHERA'!F5+'EDUARDO MARQUES'!F5+'FELIPE FRANCISMAR'!F5+'FRED FERREIRA'!F5+'GILBERTO ALVES'!F5+'GORETTI QUEIROZ'!F5+'HÉLIO GUABIRARA'!F5+'IVAN MORAES'!F5+'JAIRO BRITTO'!F5+'JAYME ASFORA'!F5+'JOÃO DA COSTA'!F5+'JÚNIOR BOCÃO'!F5+'LUIZ EUSTÁQUIO'!F5+'MARCOS DI BRIA'!F5+'NATÁLIA DE MENUDO'!F5+'RAFAEL ACIOLI'!F5+'RENATO ANTUNES'!F5+'RICARDO CRUZ'!F5+'RINALDO JÚNIOR'!F5+'RODRIGO COUTINHO'!F5+'ROGÉRIO DE LUCCA'!F5+'ROMERINHO JATOBÁ '!F5+'SAMUEL SALAZAR'!F5+'WILTON BRITO'!F5)</f>
        <v>29312.45</v>
      </c>
      <c r="G5" s="40">
        <f>SUM('ADERALDO OLIVEIRA'!G5+'AERTO LUNA'!G5+'AIMÉE SILVA'!G5+'ALCIDES TEIXEIRA NETO'!G5+'ALINE MARIANO'!G5+'ALMIR FERNANDO'!G5+'AMARO CIPRIANO'!G5+'ANA LÚCIA'!G5+'ANDRÉ RÉGIS'!G5+'ANTONIO LUIZ NETO'!G5+'AUGUSTO CARRERAS'!G5+'BENJAMIN DA SAÚDE'!G5+'CHICO KIKO'!G5+'DAIZE MICHELE'!G5+'DAVI MUNIZ'!G5+'EDUARDO CHERA'!G5+'EDUARDO MARQUES'!G5+'FELIPE FRANCISMAR'!G5+'FRED FERREIRA'!G5+'GILBERTO ALVES'!G5+'GORETTI QUEIROZ'!G5+'HÉLIO GUABIRARA'!G5+'IVAN MORAES'!G5+'JAIRO BRITTO'!G5+'JAYME ASFORA'!G5+'JOÃO DA COSTA'!G5+'JÚNIOR BOCÃO'!G5+'LUIZ EUSTÁQUIO'!G5+'MARCOS DI BRIA'!G5+'NATÁLIA DE MENUDO'!G5+'RAFAEL ACIOLI'!G5+'RENATO ANTUNES'!G5+'RICARDO CRUZ'!G5+'RINALDO JÚNIOR'!G5+'RODRIGO COUTINHO'!G5+'ROGÉRIO DE LUCCA'!G5+'ROMERINHO JATOBÁ '!G5+'SAMUEL SALAZAR'!G5+'WILTON BRITO'!G5)</f>
        <v>29312.45</v>
      </c>
      <c r="H5" s="40">
        <f>SUM('ADERALDO OLIVEIRA'!H5+'AERTO LUNA'!H5+'AIMÉE SILVA'!H5+'ALCIDES TEIXEIRA NETO'!H5+'ALINE MARIANO'!H5+'ALMIR FERNANDO'!H5+'AMARO CIPRIANO'!H5+'ANA LÚCIA'!H5+'ANDRÉ RÉGIS'!H5+'ANTONIO LUIZ NETO'!H5+'AUGUSTO CARRERAS'!H5+'BENJAMIN DA SAÚDE'!H5+'CHICO KIKO'!H5+'DAIZE MICHELE'!H5+'DAVI MUNIZ'!H5+'EDUARDO CHERA'!H5+'EDUARDO MARQUES'!H5+'FELIPE FRANCISMAR'!H5+'FRED FERREIRA'!H5+'GILBERTO ALVES'!H5+'GORETTI QUEIROZ'!H5+'HÉLIO GUABIRARA'!H5+'IVAN MORAES'!H5+'JAIRO BRITTO'!H5+'JAYME ASFORA'!H5+'JOÃO DA COSTA'!H5+'JÚNIOR BOCÃO'!H5+'LUIZ EUSTÁQUIO'!H5+'MARCOS DI BRIA'!H5+'NATÁLIA DE MENUDO'!H5+'RAFAEL ACIOLI'!H5+'RENATO ANTUNES'!H5+'RICARDO CRUZ'!H5+'RINALDO JÚNIOR'!H5+'RODRIGO COUTINHO'!H5+'ROGÉRIO DE LUCCA'!H5+'ROMERINHO JATOBÁ '!H5+'SAMUEL SALAZAR'!H5+'WILTON BRITO'!H5)</f>
        <v>29332.27</v>
      </c>
      <c r="I5" s="40">
        <f>SUM('ADERALDO OLIVEIRA'!I5+'AERTO LUNA'!I5+'AIMÉE SILVA'!I5+'ALCIDES TEIXEIRA NETO'!I5+'ALINE MARIANO'!I5+'ALMIR FERNANDO'!I5+'AMARO CIPRIANO'!I5+'ANA LÚCIA'!I5+'ANDRÉ RÉGIS'!I5+'ANTONIO LUIZ NETO'!I5+'AUGUSTO CARRERAS'!I5+'BENJAMIN DA SAÚDE'!I5+'CHICO KIKO'!I5+'DAIZE MICHELE'!I5+'DAVI MUNIZ'!I5+'EDUARDO CHERA'!I5+'EDUARDO MARQUES'!I5+'FELIPE FRANCISMAR'!I5+'FRED FERREIRA'!I5+'GILBERTO ALVES'!I5+'GORETTI QUEIROZ'!I5+'HÉLIO GUABIRARA'!I5+'IVAN MORAES'!I5+'JAIRO BRITTO'!I5+'JAYME ASFORA'!I5+'JOÃO DA COSTA'!I5+'JÚNIOR BOCÃO'!I5+'LUIZ EUSTÁQUIO'!I5+'MARCOS DI BRIA'!I5+'NATÁLIA DE MENUDO'!I5+'RAFAEL ACIOLI'!I5+'RENATO ANTUNES'!I5+'RICARDO CRUZ'!I5+'RINALDO JÚNIOR'!I5+'RODRIGO COUTINHO'!I5+'ROGÉRIO DE LUCCA'!I5+'ROMERINHO JATOBÁ '!I5+'SAMUEL SALAZAR'!I5+'WILTON BRITO'!I5)</f>
        <v>29534.03</v>
      </c>
      <c r="J5" s="61"/>
      <c r="K5" s="61"/>
      <c r="L5" s="61"/>
      <c r="M5" s="62"/>
    </row>
    <row r="6" spans="1:14" ht="15" customHeight="1" x14ac:dyDescent="0.2">
      <c r="A6" s="39" t="s">
        <v>20</v>
      </c>
      <c r="B6" s="40">
        <f>SUM('ADERALDO OLIVEIRA'!B6+'AERTO LUNA'!B6+'AIMÉE SILVA'!B6+'ALCIDES TEIXEIRA NETO'!B6+'ALINE MARIANO'!B6+'ALMIR FERNANDO'!B6+'AMARO CIPRIANO'!B6+'ANA LÚCIA'!B6+'ANDRÉ RÉGIS'!B6+'ANTONIO LUIZ NETO'!B6+'AUGUSTO CARRERAS'!B6+'BENJAMIN DA SAÚDE'!B6+'CHICO KIKO'!B6+'DAIZE MICHELE'!B6+'DAVI MUNIZ'!B6+'EDUARDO CHERA'!B6+'EDUARDO MARQUES'!B6+'FELIPE FRANCISMAR'!B6+'FRED FERREIRA'!B6+'GILBERTO ALVES'!B6+'GORETTI QUEIROZ'!B6+'HÉLIO GUABIRARA'!B6+'IVAN MORAES'!B6+'JAIRO BRITTO'!B6+'JAYME ASFORA'!B6+'JOÃO DA COSTA'!B6+'JÚNIOR BOCÃO'!B6+'LUIZ EUSTÁQUIO'!B6+'MARCOS DI BRIA'!B6+'NATÁLIA DE MENUDO'!B6+'RAFAEL ACIOLI'!B6+'RENATO ANTUNES'!B6+'RICARDO CRUZ'!B6+'RINALDO JÚNIOR'!B6+'RODRIGO COUTINHO'!B6+'ROGÉRIO DE LUCCA'!B6+'ROMERINHO JATOBÁ '!B6+'SAMUEL SALAZAR'!B6+'WILTON BRITO'!B6)</f>
        <v>2975.74</v>
      </c>
      <c r="C6" s="40">
        <f>SUM('ADERALDO OLIVEIRA'!C6+'AERTO LUNA'!C6+'AIMÉE SILVA'!C6+'ALCIDES TEIXEIRA NETO'!C6+'ALINE MARIANO'!C6+'ALMIR FERNANDO'!C6+'AMARO CIPRIANO'!C6+'ANA LÚCIA'!C6+'ANDRÉ RÉGIS'!C6+'ANTONIO LUIZ NETO'!C6+'AUGUSTO CARRERAS'!C6+'BENJAMIN DA SAÚDE'!C6+'CHICO KIKO'!C6+'DAIZE MICHELE'!C6+'DAVI MUNIZ'!C6+'EDUARDO CHERA'!C6+'EDUARDO MARQUES'!C6+'FELIPE FRANCISMAR'!C6+'FRED FERREIRA'!C6+'GILBERTO ALVES'!C6+'GORETTI QUEIROZ'!C6+'HÉLIO GUABIRARA'!C6+'IVAN MORAES'!C6+'JAIRO BRITTO'!C6+'JAYME ASFORA'!C6+'JOÃO DA COSTA'!C6+'JÚNIOR BOCÃO'!C6+'LUIZ EUSTÁQUIO'!C6+'MARCOS DI BRIA'!C6+'NATÁLIA DE MENUDO'!C6+'RAFAEL ACIOLI'!C6+'RENATO ANTUNES'!C6+'RICARDO CRUZ'!C6+'RINALDO JÚNIOR'!C6+'RODRIGO COUTINHO'!C6+'ROGÉRIO DE LUCCA'!C6+'ROMERINHO JATOBÁ '!C6+'SAMUEL SALAZAR'!C6+'WILTON BRITO'!C6)</f>
        <v>2975.2599999999998</v>
      </c>
      <c r="D6" s="40">
        <f>SUM('ADERALDO OLIVEIRA'!D6+'AERTO LUNA'!D6+'AIMÉE SILVA'!D6+'ALCIDES TEIXEIRA NETO'!D6+'ALINE MARIANO'!D6+'ALMIR FERNANDO'!D6+'AMARO CIPRIANO'!D6+'ANA LÚCIA'!D6+'ANDRÉ RÉGIS'!D6+'ANTONIO LUIZ NETO'!D6+'AUGUSTO CARRERAS'!D6+'BENJAMIN DA SAÚDE'!D6+'CHICO KIKO'!D6+'DAIZE MICHELE'!D6+'DAVI MUNIZ'!D6+'EDUARDO CHERA'!D6+'EDUARDO MARQUES'!D6+'FELIPE FRANCISMAR'!D6+'FRED FERREIRA'!D6+'GILBERTO ALVES'!D6+'GORETTI QUEIROZ'!D6+'HÉLIO GUABIRARA'!D6+'IVAN MORAES'!D6+'JAIRO BRITTO'!D6+'JAYME ASFORA'!D6+'JOÃO DA COSTA'!D6+'JÚNIOR BOCÃO'!D6+'LUIZ EUSTÁQUIO'!D6+'MARCOS DI BRIA'!D6+'NATÁLIA DE MENUDO'!D6+'RAFAEL ACIOLI'!D6+'RENATO ANTUNES'!D6+'RICARDO CRUZ'!D6+'RINALDO JÚNIOR'!D6+'RODRIGO COUTINHO'!D6+'ROGÉRIO DE LUCCA'!D6+'ROMERINHO JATOBÁ '!D6+'SAMUEL SALAZAR'!D6+'WILTON BRITO'!D6)</f>
        <v>2898.16</v>
      </c>
      <c r="E6" s="40">
        <f>SUM('ADERALDO OLIVEIRA'!E6+'AERTO LUNA'!E6+'AIMÉE SILVA'!E6+'ALCIDES TEIXEIRA NETO'!E6+'ALINE MARIANO'!E6+'ALMIR FERNANDO'!E6+'AMARO CIPRIANO'!E6+'ANA LÚCIA'!E6+'ANDRÉ RÉGIS'!E6+'ANTONIO LUIZ NETO'!E6+'AUGUSTO CARRERAS'!E6+'BENJAMIN DA SAÚDE'!E6+'CHICO KIKO'!E6+'DAIZE MICHELE'!E6+'DAVI MUNIZ'!E6+'EDUARDO CHERA'!E6+'EDUARDO MARQUES'!E6+'FELIPE FRANCISMAR'!E6+'FRED FERREIRA'!E6+'GILBERTO ALVES'!E6+'GORETTI QUEIROZ'!E6+'HÉLIO GUABIRARA'!E6+'IVAN MORAES'!E6+'JAIRO BRITTO'!E6+'JAYME ASFORA'!E6+'JOÃO DA COSTA'!E6+'JÚNIOR BOCÃO'!E6+'LUIZ EUSTÁQUIO'!E6+'MARCOS DI BRIA'!E6+'NATÁLIA DE MENUDO'!E6+'RAFAEL ACIOLI'!E6+'RENATO ANTUNES'!E6+'RICARDO CRUZ'!E6+'RINALDO JÚNIOR'!E6+'RODRIGO COUTINHO'!E6+'ROGÉRIO DE LUCCA'!E6+'ROMERINHO JATOBÁ '!E6+'SAMUEL SALAZAR'!E6+'WILTON BRITO'!E6)</f>
        <v>2922.28</v>
      </c>
      <c r="F6" s="40">
        <f>SUM('ADERALDO OLIVEIRA'!F6+'AERTO LUNA'!F6+'AIMÉE SILVA'!F6+'ALCIDES TEIXEIRA NETO'!F6+'ALINE MARIANO'!F6+'ALMIR FERNANDO'!F6+'AMARO CIPRIANO'!F6+'ANA LÚCIA'!F6+'ANDRÉ RÉGIS'!F6+'ANTONIO LUIZ NETO'!F6+'AUGUSTO CARRERAS'!F6+'BENJAMIN DA SAÚDE'!F6+'CHICO KIKO'!F6+'DAIZE MICHELE'!F6+'DAVI MUNIZ'!F6+'EDUARDO CHERA'!F6+'EDUARDO MARQUES'!F6+'FELIPE FRANCISMAR'!F6+'FRED FERREIRA'!F6+'GILBERTO ALVES'!F6+'GORETTI QUEIROZ'!F6+'HÉLIO GUABIRARA'!F6+'IVAN MORAES'!F6+'JAIRO BRITTO'!F6+'JAYME ASFORA'!F6+'JOÃO DA COSTA'!F6+'JÚNIOR BOCÃO'!F6+'LUIZ EUSTÁQUIO'!F6+'MARCOS DI BRIA'!F6+'NATÁLIA DE MENUDO'!F6+'RAFAEL ACIOLI'!F6+'RENATO ANTUNES'!F6+'RICARDO CRUZ'!F6+'RINALDO JÚNIOR'!F6+'RODRIGO COUTINHO'!F6+'ROGÉRIO DE LUCCA'!F6+'ROMERINHO JATOBÁ '!F6+'SAMUEL SALAZAR'!F6+'WILTON BRITO'!F6)</f>
        <v>2937.87</v>
      </c>
      <c r="G6" s="40">
        <f>SUM('ADERALDO OLIVEIRA'!G6+'AERTO LUNA'!G6+'AIMÉE SILVA'!G6+'ALCIDES TEIXEIRA NETO'!G6+'ALINE MARIANO'!G6+'ALMIR FERNANDO'!G6+'AMARO CIPRIANO'!G6+'ANA LÚCIA'!G6+'ANDRÉ RÉGIS'!G6+'ANTONIO LUIZ NETO'!G6+'AUGUSTO CARRERAS'!G6+'BENJAMIN DA SAÚDE'!G6+'CHICO KIKO'!G6+'DAIZE MICHELE'!G6+'DAVI MUNIZ'!G6+'EDUARDO CHERA'!G6+'EDUARDO MARQUES'!G6+'FELIPE FRANCISMAR'!G6+'FRED FERREIRA'!G6+'GILBERTO ALVES'!G6+'GORETTI QUEIROZ'!G6+'HÉLIO GUABIRARA'!G6+'IVAN MORAES'!G6+'JAIRO BRITTO'!G6+'JAYME ASFORA'!G6+'JOÃO DA COSTA'!G6+'JÚNIOR BOCÃO'!G6+'LUIZ EUSTÁQUIO'!G6+'MARCOS DI BRIA'!G6+'NATÁLIA DE MENUDO'!G6+'RAFAEL ACIOLI'!G6+'RENATO ANTUNES'!G6+'RICARDO CRUZ'!G6+'RINALDO JÚNIOR'!G6+'RODRIGO COUTINHO'!G6+'ROGÉRIO DE LUCCA'!G6+'ROMERINHO JATOBÁ '!G6+'SAMUEL SALAZAR'!G6+'WILTON BRITO'!G6)</f>
        <v>2814.26</v>
      </c>
      <c r="H6" s="40">
        <f>SUM('ADERALDO OLIVEIRA'!H6+'AERTO LUNA'!H6+'AIMÉE SILVA'!H6+'ALCIDES TEIXEIRA NETO'!H6+'ALINE MARIANO'!H6+'ALMIR FERNANDO'!H6+'AMARO CIPRIANO'!H6+'ANA LÚCIA'!H6+'ANDRÉ RÉGIS'!H6+'ANTONIO LUIZ NETO'!H6+'AUGUSTO CARRERAS'!H6+'BENJAMIN DA SAÚDE'!H6+'CHICO KIKO'!H6+'DAIZE MICHELE'!H6+'DAVI MUNIZ'!H6+'EDUARDO CHERA'!H6+'EDUARDO MARQUES'!H6+'FELIPE FRANCISMAR'!H6+'FRED FERREIRA'!H6+'GILBERTO ALVES'!H6+'GORETTI QUEIROZ'!H6+'HÉLIO GUABIRARA'!H6+'IVAN MORAES'!H6+'JAIRO BRITTO'!H6+'JAYME ASFORA'!H6+'JOÃO DA COSTA'!H6+'JÚNIOR BOCÃO'!H6+'LUIZ EUSTÁQUIO'!H6+'MARCOS DI BRIA'!H6+'NATÁLIA DE MENUDO'!H6+'RAFAEL ACIOLI'!H6+'RENATO ANTUNES'!H6+'RICARDO CRUZ'!H6+'RINALDO JÚNIOR'!H6+'RODRIGO COUTINHO'!H6+'ROGÉRIO DE LUCCA'!H6+'ROMERINHO JATOBÁ '!H6+'SAMUEL SALAZAR'!H6+'WILTON BRITO'!H6)</f>
        <v>2814.26</v>
      </c>
      <c r="I6" s="40">
        <f>SUM('ADERALDO OLIVEIRA'!I6+'AERTO LUNA'!I6+'AIMÉE SILVA'!I6+'ALCIDES TEIXEIRA NETO'!I6+'ALINE MARIANO'!I6+'ALMIR FERNANDO'!I6+'AMARO CIPRIANO'!I6+'ANA LÚCIA'!I6+'ANDRÉ RÉGIS'!I6+'ANTONIO LUIZ NETO'!I6+'AUGUSTO CARRERAS'!I6+'BENJAMIN DA SAÚDE'!I6+'CHICO KIKO'!I6+'DAIZE MICHELE'!I6+'DAVI MUNIZ'!I6+'EDUARDO CHERA'!I6+'EDUARDO MARQUES'!I6+'FELIPE FRANCISMAR'!I6+'FRED FERREIRA'!I6+'GILBERTO ALVES'!I6+'GORETTI QUEIROZ'!I6+'HÉLIO GUABIRARA'!I6+'IVAN MORAES'!I6+'JAIRO BRITTO'!I6+'JAYME ASFORA'!I6+'JOÃO DA COSTA'!I6+'JÚNIOR BOCÃO'!I6+'LUIZ EUSTÁQUIO'!I6+'MARCOS DI BRIA'!I6+'NATÁLIA DE MENUDO'!I6+'RAFAEL ACIOLI'!I6+'RENATO ANTUNES'!I6+'RICARDO CRUZ'!I6+'RINALDO JÚNIOR'!I6+'RODRIGO COUTINHO'!I6+'ROGÉRIO DE LUCCA'!I6+'ROMERINHO JATOBÁ '!I6+'SAMUEL SALAZAR'!I6+'WILTON BRITO'!I6)</f>
        <v>2814.26</v>
      </c>
      <c r="J6" s="61"/>
      <c r="K6" s="61"/>
      <c r="L6" s="61"/>
      <c r="M6" s="62"/>
    </row>
    <row r="7" spans="1:14" ht="15" customHeight="1" x14ac:dyDescent="0.2">
      <c r="A7" s="39" t="s">
        <v>21</v>
      </c>
      <c r="B7" s="40">
        <f>SUM('ADERALDO OLIVEIRA'!B7+'AERTO LUNA'!B7+'AIMÉE SILVA'!B7+'ALCIDES TEIXEIRA NETO'!B7+'ALINE MARIANO'!B7+'ALMIR FERNANDO'!B7+'AMARO CIPRIANO'!B7+'ANA LÚCIA'!B7+'ANDRÉ RÉGIS'!B7+'ANTONIO LUIZ NETO'!B7+'AUGUSTO CARRERAS'!B7+'BENJAMIN DA SAÚDE'!B7+'CHICO KIKO'!B7+'DAIZE MICHELE'!B7+'DAVI MUNIZ'!B7+'EDUARDO CHERA'!B7+'EDUARDO MARQUES'!B7+'FELIPE FRANCISMAR'!B7+'FRED FERREIRA'!B7+'GILBERTO ALVES'!B7+'GORETTI QUEIROZ'!B7+'HÉLIO GUABIRARA'!B7+'IVAN MORAES'!B7+'JAIRO BRITTO'!B7+'JAYME ASFORA'!B7+'JOÃO DA COSTA'!B7+'JÚNIOR BOCÃO'!B7+'LUIZ EUSTÁQUIO'!B7+'MARCOS DI BRIA'!B7+'NATÁLIA DE MENUDO'!B7+'RAFAEL ACIOLI'!B7+'RENATO ANTUNES'!B7+'RICARDO CRUZ'!B7+'RINALDO JÚNIOR'!B7+'RODRIGO COUTINHO'!B7+'ROGÉRIO DE LUCCA'!B7+'ROMERINHO JATOBÁ '!B7+'SAMUEL SALAZAR'!B7+'WILTON BRITO'!B7)</f>
        <v>3258.75</v>
      </c>
      <c r="C7" s="40">
        <f>SUM('ADERALDO OLIVEIRA'!C7+'AERTO LUNA'!C7+'AIMÉE SILVA'!C7+'ALCIDES TEIXEIRA NETO'!C7+'ALINE MARIANO'!C7+'ALMIR FERNANDO'!C7+'AMARO CIPRIANO'!C7+'ANA LÚCIA'!C7+'ANDRÉ RÉGIS'!C7+'ANTONIO LUIZ NETO'!C7+'AUGUSTO CARRERAS'!C7+'BENJAMIN DA SAÚDE'!C7+'CHICO KIKO'!C7+'DAIZE MICHELE'!C7+'DAVI MUNIZ'!C7+'EDUARDO CHERA'!C7+'EDUARDO MARQUES'!C7+'FELIPE FRANCISMAR'!C7+'FRED FERREIRA'!C7+'GILBERTO ALVES'!C7+'GORETTI QUEIROZ'!C7+'HÉLIO GUABIRARA'!C7+'IVAN MORAES'!C7+'JAIRO BRITTO'!C7+'JAYME ASFORA'!C7+'JOÃO DA COSTA'!C7+'JÚNIOR BOCÃO'!C7+'LUIZ EUSTÁQUIO'!C7+'MARCOS DI BRIA'!C7+'NATÁLIA DE MENUDO'!C7+'RAFAEL ACIOLI'!C7+'RENATO ANTUNES'!C7+'RICARDO CRUZ'!C7+'RINALDO JÚNIOR'!C7+'RODRIGO COUTINHO'!C7+'ROGÉRIO DE LUCCA'!C7+'ROMERINHO JATOBÁ '!C7+'SAMUEL SALAZAR'!C7+'WILTON BRITO'!C7)</f>
        <v>3099.17</v>
      </c>
      <c r="D7" s="40">
        <f>SUM('ADERALDO OLIVEIRA'!D7+'AERTO LUNA'!D7+'AIMÉE SILVA'!D7+'ALCIDES TEIXEIRA NETO'!D7+'ALINE MARIANO'!D7+'ALMIR FERNANDO'!D7+'AMARO CIPRIANO'!D7+'ANA LÚCIA'!D7+'ANDRÉ RÉGIS'!D7+'ANTONIO LUIZ NETO'!D7+'AUGUSTO CARRERAS'!D7+'BENJAMIN DA SAÚDE'!D7+'CHICO KIKO'!D7+'DAIZE MICHELE'!D7+'DAVI MUNIZ'!D7+'EDUARDO CHERA'!D7+'EDUARDO MARQUES'!D7+'FELIPE FRANCISMAR'!D7+'FRED FERREIRA'!D7+'GILBERTO ALVES'!D7+'GORETTI QUEIROZ'!D7+'HÉLIO GUABIRARA'!D7+'IVAN MORAES'!D7+'JAIRO BRITTO'!D7+'JAYME ASFORA'!D7+'JOÃO DA COSTA'!D7+'JÚNIOR BOCÃO'!D7+'LUIZ EUSTÁQUIO'!D7+'MARCOS DI BRIA'!D7+'NATÁLIA DE MENUDO'!D7+'RAFAEL ACIOLI'!D7+'RENATO ANTUNES'!D7+'RICARDO CRUZ'!D7+'RINALDO JÚNIOR'!D7+'RODRIGO COUTINHO'!D7+'ROGÉRIO DE LUCCA'!D7+'ROMERINHO JATOBÁ '!D7+'SAMUEL SALAZAR'!D7+'WILTON BRITO'!D7)</f>
        <v>3146.1200000000003</v>
      </c>
      <c r="E7" s="40">
        <f>SUM('ADERALDO OLIVEIRA'!E7+'AERTO LUNA'!E7+'AIMÉE SILVA'!E7+'ALCIDES TEIXEIRA NETO'!E7+'ALINE MARIANO'!E7+'ALMIR FERNANDO'!E7+'AMARO CIPRIANO'!E7+'ANA LÚCIA'!E7+'ANDRÉ RÉGIS'!E7+'ANTONIO LUIZ NETO'!E7+'AUGUSTO CARRERAS'!E7+'BENJAMIN DA SAÚDE'!E7+'CHICO KIKO'!E7+'DAIZE MICHELE'!E7+'DAVI MUNIZ'!E7+'EDUARDO CHERA'!E7+'EDUARDO MARQUES'!E7+'FELIPE FRANCISMAR'!E7+'FRED FERREIRA'!E7+'GILBERTO ALVES'!E7+'GORETTI QUEIROZ'!E7+'HÉLIO GUABIRARA'!E7+'IVAN MORAES'!E7+'JAIRO BRITTO'!E7+'JAYME ASFORA'!E7+'JOÃO DA COSTA'!E7+'JÚNIOR BOCÃO'!E7+'LUIZ EUSTÁQUIO'!E7+'MARCOS DI BRIA'!E7+'NATÁLIA DE MENUDO'!E7+'RAFAEL ACIOLI'!E7+'RENATO ANTUNES'!E7+'RICARDO CRUZ'!E7+'RINALDO JÚNIOR'!E7+'RODRIGO COUTINHO'!E7+'ROGÉRIO DE LUCCA'!E7+'ROMERINHO JATOBÁ '!E7+'SAMUEL SALAZAR'!E7+'WILTON BRITO'!E7)</f>
        <v>2575.12</v>
      </c>
      <c r="F7" s="40">
        <f>SUM('ADERALDO OLIVEIRA'!F7+'AERTO LUNA'!F7+'AIMÉE SILVA'!F7+'ALCIDES TEIXEIRA NETO'!F7+'ALINE MARIANO'!F7+'ALMIR FERNANDO'!F7+'AMARO CIPRIANO'!F7+'ANA LÚCIA'!F7+'ANDRÉ RÉGIS'!F7+'ANTONIO LUIZ NETO'!F7+'AUGUSTO CARRERAS'!F7+'BENJAMIN DA SAÚDE'!F7+'CHICO KIKO'!F7+'DAIZE MICHELE'!F7+'DAVI MUNIZ'!F7+'EDUARDO CHERA'!F7+'EDUARDO MARQUES'!F7+'FELIPE FRANCISMAR'!F7+'FRED FERREIRA'!F7+'GILBERTO ALVES'!F7+'GORETTI QUEIROZ'!F7+'HÉLIO GUABIRARA'!F7+'IVAN MORAES'!F7+'JAIRO BRITTO'!F7+'JAYME ASFORA'!F7+'JOÃO DA COSTA'!F7+'JÚNIOR BOCÃO'!F7+'LUIZ EUSTÁQUIO'!F7+'MARCOS DI BRIA'!F7+'NATÁLIA DE MENUDO'!F7+'RAFAEL ACIOLI'!F7+'RENATO ANTUNES'!F7+'RICARDO CRUZ'!F7+'RINALDO JÚNIOR'!F7+'RODRIGO COUTINHO'!F7+'ROGÉRIO DE LUCCA'!F7+'ROMERINHO JATOBÁ '!F7+'SAMUEL SALAZAR'!F7+'WILTON BRITO'!F7)</f>
        <v>1103.19</v>
      </c>
      <c r="G7" s="40">
        <f>SUM('ADERALDO OLIVEIRA'!G7+'AERTO LUNA'!G7+'AIMÉE SILVA'!G7+'ALCIDES TEIXEIRA NETO'!G7+'ALINE MARIANO'!G7+'ALMIR FERNANDO'!G7+'AMARO CIPRIANO'!G7+'ANA LÚCIA'!G7+'ANDRÉ RÉGIS'!G7+'ANTONIO LUIZ NETO'!G7+'AUGUSTO CARRERAS'!G7+'BENJAMIN DA SAÚDE'!G7+'CHICO KIKO'!G7+'DAIZE MICHELE'!G7+'DAVI MUNIZ'!G7+'EDUARDO CHERA'!G7+'EDUARDO MARQUES'!G7+'FELIPE FRANCISMAR'!G7+'FRED FERREIRA'!G7+'GILBERTO ALVES'!G7+'GORETTI QUEIROZ'!G7+'HÉLIO GUABIRARA'!G7+'IVAN MORAES'!G7+'JAIRO BRITTO'!G7+'JAYME ASFORA'!G7+'JOÃO DA COSTA'!G7+'JÚNIOR BOCÃO'!G7+'LUIZ EUSTÁQUIO'!G7+'MARCOS DI BRIA'!G7+'NATÁLIA DE MENUDO'!G7+'RAFAEL ACIOLI'!G7+'RENATO ANTUNES'!G7+'RICARDO CRUZ'!G7+'RINALDO JÚNIOR'!G7+'RODRIGO COUTINHO'!G7+'ROGÉRIO DE LUCCA'!G7+'ROMERINHO JATOBÁ '!G7+'SAMUEL SALAZAR'!G7+'WILTON BRITO'!G7)</f>
        <v>842.37000000000012</v>
      </c>
      <c r="H7" s="40">
        <f>SUM('ADERALDO OLIVEIRA'!H7+'AERTO LUNA'!H7+'AIMÉE SILVA'!H7+'ALCIDES TEIXEIRA NETO'!H7+'ALINE MARIANO'!H7+'ALMIR FERNANDO'!H7+'AMARO CIPRIANO'!H7+'ANA LÚCIA'!H7+'ANDRÉ RÉGIS'!H7+'ANTONIO LUIZ NETO'!H7+'AUGUSTO CARRERAS'!H7+'BENJAMIN DA SAÚDE'!H7+'CHICO KIKO'!H7+'DAIZE MICHELE'!H7+'DAVI MUNIZ'!H7+'EDUARDO CHERA'!H7+'EDUARDO MARQUES'!H7+'FELIPE FRANCISMAR'!H7+'FRED FERREIRA'!H7+'GILBERTO ALVES'!H7+'GORETTI QUEIROZ'!H7+'HÉLIO GUABIRARA'!H7+'IVAN MORAES'!H7+'JAIRO BRITTO'!H7+'JAYME ASFORA'!H7+'JOÃO DA COSTA'!H7+'JÚNIOR BOCÃO'!H7+'LUIZ EUSTÁQUIO'!H7+'MARCOS DI BRIA'!H7+'NATÁLIA DE MENUDO'!H7+'RAFAEL ACIOLI'!H7+'RENATO ANTUNES'!H7+'RICARDO CRUZ'!H7+'RINALDO JÚNIOR'!H7+'RODRIGO COUTINHO'!H7+'ROGÉRIO DE LUCCA'!H7+'ROMERINHO JATOBÁ '!H7+'SAMUEL SALAZAR'!H7+'WILTON BRITO'!H7)</f>
        <v>821.55000000000007</v>
      </c>
      <c r="I7" s="40">
        <f>SUM('ADERALDO OLIVEIRA'!I7+'AERTO LUNA'!I7+'AIMÉE SILVA'!I7+'ALCIDES TEIXEIRA NETO'!I7+'ALINE MARIANO'!I7+'ALMIR FERNANDO'!I7+'AMARO CIPRIANO'!I7+'ANA LÚCIA'!I7+'ANDRÉ RÉGIS'!I7+'ANTONIO LUIZ NETO'!I7+'AUGUSTO CARRERAS'!I7+'BENJAMIN DA SAÚDE'!I7+'CHICO KIKO'!I7+'DAIZE MICHELE'!I7+'DAVI MUNIZ'!I7+'EDUARDO CHERA'!I7+'EDUARDO MARQUES'!I7+'FELIPE FRANCISMAR'!I7+'FRED FERREIRA'!I7+'GILBERTO ALVES'!I7+'GORETTI QUEIROZ'!I7+'HÉLIO GUABIRARA'!I7+'IVAN MORAES'!I7+'JAIRO BRITTO'!I7+'JAYME ASFORA'!I7+'JOÃO DA COSTA'!I7+'JÚNIOR BOCÃO'!I7+'LUIZ EUSTÁQUIO'!I7+'MARCOS DI BRIA'!I7+'NATÁLIA DE MENUDO'!I7+'RAFAEL ACIOLI'!I7+'RENATO ANTUNES'!I7+'RICARDO CRUZ'!I7+'RINALDO JÚNIOR'!I7+'RODRIGO COUTINHO'!I7+'ROGÉRIO DE LUCCA'!I7+'ROMERINHO JATOBÁ '!I7+'SAMUEL SALAZAR'!I7+'WILTON BRITO'!I7)</f>
        <v>1634.92</v>
      </c>
      <c r="J7" s="61"/>
      <c r="K7" s="61"/>
      <c r="L7" s="61"/>
      <c r="M7" s="62"/>
    </row>
    <row r="8" spans="1:14" ht="15" customHeight="1" x14ac:dyDescent="0.2">
      <c r="A8" s="39" t="s">
        <v>22</v>
      </c>
      <c r="B8" s="40">
        <f>SUM('ADERALDO OLIVEIRA'!B8+'AERTO LUNA'!B8+'AIMÉE SILVA'!B8+'ALCIDES TEIXEIRA NETO'!B8+'ALINE MARIANO'!B8+'ALMIR FERNANDO'!B8+'AMARO CIPRIANO'!B8+'ANA LÚCIA'!B8+'ANDRÉ RÉGIS'!B8+'ANTONIO LUIZ NETO'!B8+'AUGUSTO CARRERAS'!B8+'BENJAMIN DA SAÚDE'!B8+'CHICO KIKO'!B8+'DAIZE MICHELE'!B8+'DAVI MUNIZ'!B8+'EDUARDO CHERA'!B8+'EDUARDO MARQUES'!B8+'FELIPE FRANCISMAR'!B8+'FRED FERREIRA'!B8+'GILBERTO ALVES'!B8+'GORETTI QUEIROZ'!B8+'HÉLIO GUABIRARA'!B8+'IVAN MORAES'!B8+'JAIRO BRITTO'!B8+'JAYME ASFORA'!B8+'JOÃO DA COSTA'!B8+'JÚNIOR BOCÃO'!B8+'LUIZ EUSTÁQUIO'!B8+'MARCOS DI BRIA'!B8+'NATÁLIA DE MENUDO'!B8+'RAFAEL ACIOLI'!B8+'RENATO ANTUNES'!B8+'RICARDO CRUZ'!B8+'RINALDO JÚNIOR'!B8+'RODRIGO COUTINHO'!B8+'ROGÉRIO DE LUCCA'!B8+'ROMERINHO JATOBÁ '!B8+'SAMUEL SALAZAR'!B8+'WILTON BRITO'!B8)</f>
        <v>388.89</v>
      </c>
      <c r="C8" s="40">
        <f>SUM('ADERALDO OLIVEIRA'!C8+'AERTO LUNA'!C8+'AIMÉE SILVA'!C8+'ALCIDES TEIXEIRA NETO'!C8+'ALINE MARIANO'!C8+'ALMIR FERNANDO'!C8+'AMARO CIPRIANO'!C8+'ANA LÚCIA'!C8+'ANDRÉ RÉGIS'!C8+'ANTONIO LUIZ NETO'!C8+'AUGUSTO CARRERAS'!C8+'BENJAMIN DA SAÚDE'!C8+'CHICO KIKO'!C8+'DAIZE MICHELE'!C8+'DAVI MUNIZ'!C8+'EDUARDO CHERA'!C8+'EDUARDO MARQUES'!C8+'FELIPE FRANCISMAR'!C8+'FRED FERREIRA'!C8+'GILBERTO ALVES'!C8+'GORETTI QUEIROZ'!C8+'HÉLIO GUABIRARA'!C8+'IVAN MORAES'!C8+'JAIRO BRITTO'!C8+'JAYME ASFORA'!C8+'JOÃO DA COSTA'!C8+'JÚNIOR BOCÃO'!C8+'LUIZ EUSTÁQUIO'!C8+'MARCOS DI BRIA'!C8+'NATÁLIA DE MENUDO'!C8+'RAFAEL ACIOLI'!C8+'RENATO ANTUNES'!C8+'RICARDO CRUZ'!C8+'RINALDO JÚNIOR'!C8+'RODRIGO COUTINHO'!C8+'ROGÉRIO DE LUCCA'!C8+'ROMERINHO JATOBÁ '!C8+'SAMUEL SALAZAR'!C8+'WILTON BRITO'!C8)</f>
        <v>369.59</v>
      </c>
      <c r="D8" s="40">
        <f>SUM('ADERALDO OLIVEIRA'!D8+'AERTO LUNA'!D8+'AIMÉE SILVA'!D8+'ALCIDES TEIXEIRA NETO'!D8+'ALINE MARIANO'!D8+'ALMIR FERNANDO'!D8+'AMARO CIPRIANO'!D8+'ANA LÚCIA'!D8+'ANDRÉ RÉGIS'!D8+'ANTONIO LUIZ NETO'!D8+'AUGUSTO CARRERAS'!D8+'BENJAMIN DA SAÚDE'!D8+'CHICO KIKO'!D8+'DAIZE MICHELE'!D8+'DAVI MUNIZ'!D8+'EDUARDO CHERA'!D8+'EDUARDO MARQUES'!D8+'FELIPE FRANCISMAR'!D8+'FRED FERREIRA'!D8+'GILBERTO ALVES'!D8+'GORETTI QUEIROZ'!D8+'HÉLIO GUABIRARA'!D8+'IVAN MORAES'!D8+'JAIRO BRITTO'!D8+'JAYME ASFORA'!D8+'JOÃO DA COSTA'!D8+'JÚNIOR BOCÃO'!D8+'LUIZ EUSTÁQUIO'!D8+'MARCOS DI BRIA'!D8+'NATÁLIA DE MENUDO'!D8+'RAFAEL ACIOLI'!D8+'RENATO ANTUNES'!D8+'RICARDO CRUZ'!D8+'RINALDO JÚNIOR'!D8+'RODRIGO COUTINHO'!D8+'ROGÉRIO DE LUCCA'!D8+'ROMERINHO JATOBÁ '!D8+'SAMUEL SALAZAR'!D8+'WILTON BRITO'!D8)</f>
        <v>290.75</v>
      </c>
      <c r="E8" s="40">
        <f>SUM('ADERALDO OLIVEIRA'!E8+'AERTO LUNA'!E8+'AIMÉE SILVA'!E8+'ALCIDES TEIXEIRA NETO'!E8+'ALINE MARIANO'!E8+'ALMIR FERNANDO'!E8+'AMARO CIPRIANO'!E8+'ANA LÚCIA'!E8+'ANDRÉ RÉGIS'!E8+'ANTONIO LUIZ NETO'!E8+'AUGUSTO CARRERAS'!E8+'BENJAMIN DA SAÚDE'!E8+'CHICO KIKO'!E8+'DAIZE MICHELE'!E8+'DAVI MUNIZ'!E8+'EDUARDO CHERA'!E8+'EDUARDO MARQUES'!E8+'FELIPE FRANCISMAR'!E8+'FRED FERREIRA'!E8+'GILBERTO ALVES'!E8+'GORETTI QUEIROZ'!E8+'HÉLIO GUABIRARA'!E8+'IVAN MORAES'!E8+'JAIRO BRITTO'!E8+'JAYME ASFORA'!E8+'JOÃO DA COSTA'!E8+'JÚNIOR BOCÃO'!E8+'LUIZ EUSTÁQUIO'!E8+'MARCOS DI BRIA'!E8+'NATÁLIA DE MENUDO'!E8+'RAFAEL ACIOLI'!E8+'RENATO ANTUNES'!E8+'RICARDO CRUZ'!E8+'RINALDO JÚNIOR'!E8+'RODRIGO COUTINHO'!E8+'ROGÉRIO DE LUCCA'!E8+'ROMERINHO JATOBÁ '!E8+'SAMUEL SALAZAR'!E8+'WILTON BRITO'!E8)</f>
        <v>345.4</v>
      </c>
      <c r="F8" s="40">
        <f>SUM('ADERALDO OLIVEIRA'!F8+'AERTO LUNA'!F8+'AIMÉE SILVA'!F8+'ALCIDES TEIXEIRA NETO'!F8+'ALINE MARIANO'!F8+'ALMIR FERNANDO'!F8+'AMARO CIPRIANO'!F8+'ANA LÚCIA'!F8+'ANDRÉ RÉGIS'!F8+'ANTONIO LUIZ NETO'!F8+'AUGUSTO CARRERAS'!F8+'BENJAMIN DA SAÚDE'!F8+'CHICO KIKO'!F8+'DAIZE MICHELE'!F8+'DAVI MUNIZ'!F8+'EDUARDO CHERA'!F8+'EDUARDO MARQUES'!F8+'FELIPE FRANCISMAR'!F8+'FRED FERREIRA'!F8+'GILBERTO ALVES'!F8+'GORETTI QUEIROZ'!F8+'HÉLIO GUABIRARA'!F8+'IVAN MORAES'!F8+'JAIRO BRITTO'!F8+'JAYME ASFORA'!F8+'JOÃO DA COSTA'!F8+'JÚNIOR BOCÃO'!F8+'LUIZ EUSTÁQUIO'!F8+'MARCOS DI BRIA'!F8+'NATÁLIA DE MENUDO'!F8+'RAFAEL ACIOLI'!F8+'RENATO ANTUNES'!F8+'RICARDO CRUZ'!F8+'RINALDO JÚNIOR'!F8+'RODRIGO COUTINHO'!F8+'ROGÉRIO DE LUCCA'!F8+'ROMERINHO JATOBÁ '!F8+'SAMUEL SALAZAR'!F8+'WILTON BRITO'!F8)</f>
        <v>345.65999999999997</v>
      </c>
      <c r="G8" s="40">
        <f>SUM('ADERALDO OLIVEIRA'!G8+'AERTO LUNA'!G8+'AIMÉE SILVA'!G8+'ALCIDES TEIXEIRA NETO'!G8+'ALINE MARIANO'!G8+'ALMIR FERNANDO'!G8+'AMARO CIPRIANO'!G8+'ANA LÚCIA'!G8+'ANDRÉ RÉGIS'!G8+'ANTONIO LUIZ NETO'!G8+'AUGUSTO CARRERAS'!G8+'BENJAMIN DA SAÚDE'!G8+'CHICO KIKO'!G8+'DAIZE MICHELE'!G8+'DAVI MUNIZ'!G8+'EDUARDO CHERA'!G8+'EDUARDO MARQUES'!G8+'FELIPE FRANCISMAR'!G8+'FRED FERREIRA'!G8+'GILBERTO ALVES'!G8+'GORETTI QUEIROZ'!G8+'HÉLIO GUABIRARA'!G8+'IVAN MORAES'!G8+'JAIRO BRITTO'!G8+'JAYME ASFORA'!G8+'JOÃO DA COSTA'!G8+'JÚNIOR BOCÃO'!G8+'LUIZ EUSTÁQUIO'!G8+'MARCOS DI BRIA'!G8+'NATÁLIA DE MENUDO'!G8+'RAFAEL ACIOLI'!G8+'RENATO ANTUNES'!G8+'RICARDO CRUZ'!G8+'RINALDO JÚNIOR'!G8+'RODRIGO COUTINHO'!G8+'ROGÉRIO DE LUCCA'!G8+'ROMERINHO JATOBÁ '!G8+'SAMUEL SALAZAR'!G8+'WILTON BRITO'!G8)</f>
        <v>365.44</v>
      </c>
      <c r="H8" s="40">
        <f>SUM('ADERALDO OLIVEIRA'!H8+'AERTO LUNA'!H8+'AIMÉE SILVA'!H8+'ALCIDES TEIXEIRA NETO'!H8+'ALINE MARIANO'!H8+'ALMIR FERNANDO'!H8+'AMARO CIPRIANO'!H8+'ANA LÚCIA'!H8+'ANDRÉ RÉGIS'!H8+'ANTONIO LUIZ NETO'!H8+'AUGUSTO CARRERAS'!H8+'BENJAMIN DA SAÚDE'!H8+'CHICO KIKO'!H8+'DAIZE MICHELE'!H8+'DAVI MUNIZ'!H8+'EDUARDO CHERA'!H8+'EDUARDO MARQUES'!H8+'FELIPE FRANCISMAR'!H8+'FRED FERREIRA'!H8+'GILBERTO ALVES'!H8+'GORETTI QUEIROZ'!H8+'HÉLIO GUABIRARA'!H8+'IVAN MORAES'!H8+'JAIRO BRITTO'!H8+'JAYME ASFORA'!H8+'JOÃO DA COSTA'!H8+'JÚNIOR BOCÃO'!H8+'LUIZ EUSTÁQUIO'!H8+'MARCOS DI BRIA'!H8+'NATÁLIA DE MENUDO'!H8+'RAFAEL ACIOLI'!H8+'RENATO ANTUNES'!H8+'RICARDO CRUZ'!H8+'RINALDO JÚNIOR'!H8+'RODRIGO COUTINHO'!H8+'ROGÉRIO DE LUCCA'!H8+'ROMERINHO JATOBÁ '!H8+'SAMUEL SALAZAR'!H8+'WILTON BRITO'!H8)</f>
        <v>348.36</v>
      </c>
      <c r="I8" s="40">
        <f>SUM('ADERALDO OLIVEIRA'!I8+'AERTO LUNA'!I8+'AIMÉE SILVA'!I8+'ALCIDES TEIXEIRA NETO'!I8+'ALINE MARIANO'!I8+'ALMIR FERNANDO'!I8+'AMARO CIPRIANO'!I8+'ANA LÚCIA'!I8+'ANDRÉ RÉGIS'!I8+'ANTONIO LUIZ NETO'!I8+'AUGUSTO CARRERAS'!I8+'BENJAMIN DA SAÚDE'!I8+'CHICO KIKO'!I8+'DAIZE MICHELE'!I8+'DAVI MUNIZ'!I8+'EDUARDO CHERA'!I8+'EDUARDO MARQUES'!I8+'FELIPE FRANCISMAR'!I8+'FRED FERREIRA'!I8+'GILBERTO ALVES'!I8+'GORETTI QUEIROZ'!I8+'HÉLIO GUABIRARA'!I8+'IVAN MORAES'!I8+'JAIRO BRITTO'!I8+'JAYME ASFORA'!I8+'JOÃO DA COSTA'!I8+'JÚNIOR BOCÃO'!I8+'LUIZ EUSTÁQUIO'!I8+'MARCOS DI BRIA'!I8+'NATÁLIA DE MENUDO'!I8+'RAFAEL ACIOLI'!I8+'RENATO ANTUNES'!I8+'RICARDO CRUZ'!I8+'RINALDO JÚNIOR'!I8+'RODRIGO COUTINHO'!I8+'ROGÉRIO DE LUCCA'!I8+'ROMERINHO JATOBÁ '!I8+'SAMUEL SALAZAR'!I8+'WILTON BRITO'!I8)</f>
        <v>377.45000000000005</v>
      </c>
      <c r="J8" s="61"/>
      <c r="K8" s="61"/>
      <c r="L8" s="61"/>
      <c r="M8" s="62"/>
    </row>
    <row r="9" spans="1:14" ht="15" customHeight="1" x14ac:dyDescent="0.2">
      <c r="A9" s="39" t="s">
        <v>23</v>
      </c>
      <c r="B9" s="40">
        <f>SUM('ADERALDO OLIVEIRA'!B9+'AERTO LUNA'!B9+'AIMÉE SILVA'!B9+'ALCIDES TEIXEIRA NETO'!B9+'ALINE MARIANO'!B9+'ALMIR FERNANDO'!B9+'AMARO CIPRIANO'!B9+'ANA LÚCIA'!B9+'ANDRÉ RÉGIS'!B9+'ANTONIO LUIZ NETO'!B9+'AUGUSTO CARRERAS'!B9+'BENJAMIN DA SAÚDE'!B9+'CHICO KIKO'!B9+'DAIZE MICHELE'!B9+'DAVI MUNIZ'!B9+'EDUARDO CHERA'!B9+'EDUARDO MARQUES'!B9+'FELIPE FRANCISMAR'!B9+'FRED FERREIRA'!B9+'GILBERTO ALVES'!B9+'GORETTI QUEIROZ'!B9+'HÉLIO GUABIRARA'!B9+'IVAN MORAES'!B9+'JAIRO BRITTO'!B9+'JAYME ASFORA'!B9+'JOÃO DA COSTA'!B9+'JÚNIOR BOCÃO'!B9+'LUIZ EUSTÁQUIO'!B9+'MARCOS DI BRIA'!B9+'NATÁLIA DE MENUDO'!B9+'RAFAEL ACIOLI'!B9+'RENATO ANTUNES'!B9+'RICARDO CRUZ'!B9+'RINALDO JÚNIOR'!B9+'RODRIGO COUTINHO'!B9+'ROGÉRIO DE LUCCA'!B9+'ROMERINHO JATOBÁ '!B9+'SAMUEL SALAZAR'!B9+'WILTON BRITO'!B9)</f>
        <v>530.31999999999994</v>
      </c>
      <c r="C9" s="40">
        <f>SUM('ADERALDO OLIVEIRA'!C9+'AERTO LUNA'!C9+'AIMÉE SILVA'!C9+'ALCIDES TEIXEIRA NETO'!C9+'ALINE MARIANO'!C9+'ALMIR FERNANDO'!C9+'AMARO CIPRIANO'!C9+'ANA LÚCIA'!C9+'ANDRÉ RÉGIS'!C9+'ANTONIO LUIZ NETO'!C9+'AUGUSTO CARRERAS'!C9+'BENJAMIN DA SAÚDE'!C9+'CHICO KIKO'!C9+'DAIZE MICHELE'!C9+'DAVI MUNIZ'!C9+'EDUARDO CHERA'!C9+'EDUARDO MARQUES'!C9+'FELIPE FRANCISMAR'!C9+'FRED FERREIRA'!C9+'GILBERTO ALVES'!C9+'GORETTI QUEIROZ'!C9+'HÉLIO GUABIRARA'!C9+'IVAN MORAES'!C9+'JAIRO BRITTO'!C9+'JAYME ASFORA'!C9+'JOÃO DA COSTA'!C9+'JÚNIOR BOCÃO'!C9+'LUIZ EUSTÁQUIO'!C9+'MARCOS DI BRIA'!C9+'NATÁLIA DE MENUDO'!C9+'RAFAEL ACIOLI'!C9+'RENATO ANTUNES'!C9+'RICARDO CRUZ'!C9+'RINALDO JÚNIOR'!C9+'RODRIGO COUTINHO'!C9+'ROGÉRIO DE LUCCA'!C9+'ROMERINHO JATOBÁ '!C9+'SAMUEL SALAZAR'!C9+'WILTON BRITO'!C9)</f>
        <v>1544.54</v>
      </c>
      <c r="D9" s="40">
        <f>SUM('ADERALDO OLIVEIRA'!D9+'AERTO LUNA'!D9+'AIMÉE SILVA'!D9+'ALCIDES TEIXEIRA NETO'!D9+'ALINE MARIANO'!D9+'ALMIR FERNANDO'!D9+'AMARO CIPRIANO'!D9+'ANA LÚCIA'!D9+'ANDRÉ RÉGIS'!D9+'ANTONIO LUIZ NETO'!D9+'AUGUSTO CARRERAS'!D9+'BENJAMIN DA SAÚDE'!D9+'CHICO KIKO'!D9+'DAIZE MICHELE'!D9+'DAVI MUNIZ'!D9+'EDUARDO CHERA'!D9+'EDUARDO MARQUES'!D9+'FELIPE FRANCISMAR'!D9+'FRED FERREIRA'!D9+'GILBERTO ALVES'!D9+'GORETTI QUEIROZ'!D9+'HÉLIO GUABIRARA'!D9+'IVAN MORAES'!D9+'JAIRO BRITTO'!D9+'JAYME ASFORA'!D9+'JOÃO DA COSTA'!D9+'JÚNIOR BOCÃO'!D9+'LUIZ EUSTÁQUIO'!D9+'MARCOS DI BRIA'!D9+'NATÁLIA DE MENUDO'!D9+'RAFAEL ACIOLI'!D9+'RENATO ANTUNES'!D9+'RICARDO CRUZ'!D9+'RINALDO JÚNIOR'!D9+'RODRIGO COUTINHO'!D9+'ROGÉRIO DE LUCCA'!D9+'ROMERINHO JATOBÁ '!D9+'SAMUEL SALAZAR'!D9+'WILTON BRITO'!D9)</f>
        <v>1987.05</v>
      </c>
      <c r="E9" s="40">
        <f>SUM('ADERALDO OLIVEIRA'!E9+'AERTO LUNA'!E9+'AIMÉE SILVA'!E9+'ALCIDES TEIXEIRA NETO'!E9+'ALINE MARIANO'!E9+'ALMIR FERNANDO'!E9+'AMARO CIPRIANO'!E9+'ANA LÚCIA'!E9+'ANDRÉ RÉGIS'!E9+'ANTONIO LUIZ NETO'!E9+'AUGUSTO CARRERAS'!E9+'BENJAMIN DA SAÚDE'!E9+'CHICO KIKO'!E9+'DAIZE MICHELE'!E9+'DAVI MUNIZ'!E9+'EDUARDO CHERA'!E9+'EDUARDO MARQUES'!E9+'FELIPE FRANCISMAR'!E9+'FRED FERREIRA'!E9+'GILBERTO ALVES'!E9+'GORETTI QUEIROZ'!E9+'HÉLIO GUABIRARA'!E9+'IVAN MORAES'!E9+'JAIRO BRITTO'!E9+'JAYME ASFORA'!E9+'JOÃO DA COSTA'!E9+'JÚNIOR BOCÃO'!E9+'LUIZ EUSTÁQUIO'!E9+'MARCOS DI BRIA'!E9+'NATÁLIA DE MENUDO'!E9+'RAFAEL ACIOLI'!E9+'RENATO ANTUNES'!E9+'RICARDO CRUZ'!E9+'RINALDO JÚNIOR'!E9+'RODRIGO COUTINHO'!E9+'ROGÉRIO DE LUCCA'!E9+'ROMERINHO JATOBÁ '!E9+'SAMUEL SALAZAR'!E9+'WILTON BRITO'!E9)</f>
        <v>1987.05</v>
      </c>
      <c r="F9" s="40">
        <f>SUM('ADERALDO OLIVEIRA'!F9+'AERTO LUNA'!F9+'AIMÉE SILVA'!F9+'ALCIDES TEIXEIRA NETO'!F9+'ALINE MARIANO'!F9+'ALMIR FERNANDO'!F9+'AMARO CIPRIANO'!F9+'ANA LÚCIA'!F9+'ANDRÉ RÉGIS'!F9+'ANTONIO LUIZ NETO'!F9+'AUGUSTO CARRERAS'!F9+'BENJAMIN DA SAÚDE'!F9+'CHICO KIKO'!F9+'DAIZE MICHELE'!F9+'DAVI MUNIZ'!F9+'EDUARDO CHERA'!F9+'EDUARDO MARQUES'!F9+'FELIPE FRANCISMAR'!F9+'FRED FERREIRA'!F9+'GILBERTO ALVES'!F9+'GORETTI QUEIROZ'!F9+'HÉLIO GUABIRARA'!F9+'IVAN MORAES'!F9+'JAIRO BRITTO'!F9+'JAYME ASFORA'!F9+'JOÃO DA COSTA'!F9+'JÚNIOR BOCÃO'!F9+'LUIZ EUSTÁQUIO'!F9+'MARCOS DI BRIA'!F9+'NATÁLIA DE MENUDO'!F9+'RAFAEL ACIOLI'!F9+'RENATO ANTUNES'!F9+'RICARDO CRUZ'!F9+'RINALDO JÚNIOR'!F9+'RODRIGO COUTINHO'!F9+'ROGÉRIO DE LUCCA'!F9+'ROMERINHO JATOBÁ '!F9+'SAMUEL SALAZAR'!F9+'WILTON BRITO'!F9)</f>
        <v>2005.3899999999999</v>
      </c>
      <c r="G9" s="40">
        <f>SUM('ADERALDO OLIVEIRA'!G9+'AERTO LUNA'!G9+'AIMÉE SILVA'!G9+'ALCIDES TEIXEIRA NETO'!G9+'ALINE MARIANO'!G9+'ALMIR FERNANDO'!G9+'AMARO CIPRIANO'!G9+'ANA LÚCIA'!G9+'ANDRÉ RÉGIS'!G9+'ANTONIO LUIZ NETO'!G9+'AUGUSTO CARRERAS'!G9+'BENJAMIN DA SAÚDE'!G9+'CHICO KIKO'!G9+'DAIZE MICHELE'!G9+'DAVI MUNIZ'!G9+'EDUARDO CHERA'!G9+'EDUARDO MARQUES'!G9+'FELIPE FRANCISMAR'!G9+'FRED FERREIRA'!G9+'GILBERTO ALVES'!G9+'GORETTI QUEIROZ'!G9+'HÉLIO GUABIRARA'!G9+'IVAN MORAES'!G9+'JAIRO BRITTO'!G9+'JAYME ASFORA'!G9+'JOÃO DA COSTA'!G9+'JÚNIOR BOCÃO'!G9+'LUIZ EUSTÁQUIO'!G9+'MARCOS DI BRIA'!G9+'NATÁLIA DE MENUDO'!G9+'RAFAEL ACIOLI'!G9+'RENATO ANTUNES'!G9+'RICARDO CRUZ'!G9+'RINALDO JÚNIOR'!G9+'RODRIGO COUTINHO'!G9+'ROGÉRIO DE LUCCA'!G9+'ROMERINHO JATOBÁ '!G9+'SAMUEL SALAZAR'!G9+'WILTON BRITO'!G9)</f>
        <v>1935.92</v>
      </c>
      <c r="H9" s="40">
        <f>SUM('ADERALDO OLIVEIRA'!H9+'AERTO LUNA'!H9+'AIMÉE SILVA'!H9+'ALCIDES TEIXEIRA NETO'!H9+'ALINE MARIANO'!H9+'ALMIR FERNANDO'!H9+'AMARO CIPRIANO'!H9+'ANA LÚCIA'!H9+'ANDRÉ RÉGIS'!H9+'ANTONIO LUIZ NETO'!H9+'AUGUSTO CARRERAS'!H9+'BENJAMIN DA SAÚDE'!H9+'CHICO KIKO'!H9+'DAIZE MICHELE'!H9+'DAVI MUNIZ'!H9+'EDUARDO CHERA'!H9+'EDUARDO MARQUES'!H9+'FELIPE FRANCISMAR'!H9+'FRED FERREIRA'!H9+'GILBERTO ALVES'!H9+'GORETTI QUEIROZ'!H9+'HÉLIO GUABIRARA'!H9+'IVAN MORAES'!H9+'JAIRO BRITTO'!H9+'JAYME ASFORA'!H9+'JOÃO DA COSTA'!H9+'JÚNIOR BOCÃO'!H9+'LUIZ EUSTÁQUIO'!H9+'MARCOS DI BRIA'!H9+'NATÁLIA DE MENUDO'!H9+'RAFAEL ACIOLI'!H9+'RENATO ANTUNES'!H9+'RICARDO CRUZ'!H9+'RINALDO JÚNIOR'!H9+'RODRIGO COUTINHO'!H9+'ROGÉRIO DE LUCCA'!H9+'ROMERINHO JATOBÁ '!H9+'SAMUEL SALAZAR'!H9+'WILTON BRITO'!H9)</f>
        <v>1935.92</v>
      </c>
      <c r="I9" s="40">
        <f>SUM('ADERALDO OLIVEIRA'!I9+'AERTO LUNA'!I9+'AIMÉE SILVA'!I9+'ALCIDES TEIXEIRA NETO'!I9+'ALINE MARIANO'!I9+'ALMIR FERNANDO'!I9+'AMARO CIPRIANO'!I9+'ANA LÚCIA'!I9+'ANDRÉ RÉGIS'!I9+'ANTONIO LUIZ NETO'!I9+'AUGUSTO CARRERAS'!I9+'BENJAMIN DA SAÚDE'!I9+'CHICO KIKO'!I9+'DAIZE MICHELE'!I9+'DAVI MUNIZ'!I9+'EDUARDO CHERA'!I9+'EDUARDO MARQUES'!I9+'FELIPE FRANCISMAR'!I9+'FRED FERREIRA'!I9+'GILBERTO ALVES'!I9+'GORETTI QUEIROZ'!I9+'HÉLIO GUABIRARA'!I9+'IVAN MORAES'!I9+'JAIRO BRITTO'!I9+'JAYME ASFORA'!I9+'JOÃO DA COSTA'!I9+'JÚNIOR BOCÃO'!I9+'LUIZ EUSTÁQUIO'!I9+'MARCOS DI BRIA'!I9+'NATÁLIA DE MENUDO'!I9+'RAFAEL ACIOLI'!I9+'RENATO ANTUNES'!I9+'RICARDO CRUZ'!I9+'RINALDO JÚNIOR'!I9+'RODRIGO COUTINHO'!I9+'ROGÉRIO DE LUCCA'!I9+'ROMERINHO JATOBÁ '!I9+'SAMUEL SALAZAR'!I9+'WILTON BRITO'!I9)</f>
        <v>2048.94</v>
      </c>
      <c r="J9" s="61"/>
      <c r="K9" s="61"/>
      <c r="L9" s="61"/>
      <c r="M9" s="62"/>
    </row>
    <row r="10" spans="1:14" ht="15" customHeight="1" x14ac:dyDescent="0.2">
      <c r="A10" s="39" t="s">
        <v>24</v>
      </c>
      <c r="B10" s="40">
        <f>SUM('ADERALDO OLIVEIRA'!B10+'AERTO LUNA'!B10+'AIMÉE SILVA'!B10+'ALCIDES TEIXEIRA NETO'!B10+'ALINE MARIANO'!B10+'ALMIR FERNANDO'!B10+'AMARO CIPRIANO'!B10+'ANA LÚCIA'!B10+'ANDRÉ RÉGIS'!B10+'ANTONIO LUIZ NETO'!B10+'AUGUSTO CARRERAS'!B10+'BENJAMIN DA SAÚDE'!B10+'CHICO KIKO'!B10+'DAIZE MICHELE'!B10+'DAVI MUNIZ'!B10+'EDUARDO CHERA'!B10+'EDUARDO MARQUES'!B10+'FELIPE FRANCISMAR'!B10+'FRED FERREIRA'!B10+'GILBERTO ALVES'!B10+'GORETTI QUEIROZ'!B10+'HÉLIO GUABIRARA'!B10+'IVAN MORAES'!B10+'JAIRO BRITTO'!B10+'JAYME ASFORA'!B10+'JOÃO DA COSTA'!B10+'JÚNIOR BOCÃO'!B10+'LUIZ EUSTÁQUIO'!B10+'MARCOS DI BRIA'!B10+'NATÁLIA DE MENUDO'!B10+'RAFAEL ACIOLI'!B10+'RENATO ANTUNES'!B10+'RICARDO CRUZ'!B10+'RINALDO JÚNIOR'!B10+'RODRIGO COUTINHO'!B10+'ROGÉRIO DE LUCCA'!B10+'ROMERINHO JATOBÁ '!B10+'SAMUEL SALAZAR'!B10+'WILTON BRITO'!B10)</f>
        <v>3239.84</v>
      </c>
      <c r="C10" s="40">
        <f>SUM('ADERALDO OLIVEIRA'!C10+'AERTO LUNA'!C10+'AIMÉE SILVA'!C10+'ALCIDES TEIXEIRA NETO'!C10+'ALINE MARIANO'!C10+'ALMIR FERNANDO'!C10+'AMARO CIPRIANO'!C10+'ANA LÚCIA'!C10+'ANDRÉ RÉGIS'!C10+'ANTONIO LUIZ NETO'!C10+'AUGUSTO CARRERAS'!C10+'BENJAMIN DA SAÚDE'!C10+'CHICO KIKO'!C10+'DAIZE MICHELE'!C10+'DAVI MUNIZ'!C10+'EDUARDO CHERA'!C10+'EDUARDO MARQUES'!C10+'FELIPE FRANCISMAR'!C10+'FRED FERREIRA'!C10+'GILBERTO ALVES'!C10+'GORETTI QUEIROZ'!C10+'HÉLIO GUABIRARA'!C10+'IVAN MORAES'!C10+'JAIRO BRITTO'!C10+'JAYME ASFORA'!C10+'JOÃO DA COSTA'!C10+'JÚNIOR BOCÃO'!C10+'LUIZ EUSTÁQUIO'!C10+'MARCOS DI BRIA'!C10+'NATÁLIA DE MENUDO'!C10+'RAFAEL ACIOLI'!C10+'RENATO ANTUNES'!C10+'RICARDO CRUZ'!C10+'RINALDO JÚNIOR'!C10+'RODRIGO COUTINHO'!C10+'ROGÉRIO DE LUCCA'!C10+'ROMERINHO JATOBÁ '!C10+'SAMUEL SALAZAR'!C10+'WILTON BRITO'!C10)</f>
        <v>2787.6</v>
      </c>
      <c r="D10" s="40">
        <f>SUM('ADERALDO OLIVEIRA'!D10+'AERTO LUNA'!D10+'AIMÉE SILVA'!D10+'ALCIDES TEIXEIRA NETO'!D10+'ALINE MARIANO'!D10+'ALMIR FERNANDO'!D10+'AMARO CIPRIANO'!D10+'ANA LÚCIA'!D10+'ANDRÉ RÉGIS'!D10+'ANTONIO LUIZ NETO'!D10+'AUGUSTO CARRERAS'!D10+'BENJAMIN DA SAÚDE'!D10+'CHICO KIKO'!D10+'DAIZE MICHELE'!D10+'DAVI MUNIZ'!D10+'EDUARDO CHERA'!D10+'EDUARDO MARQUES'!D10+'FELIPE FRANCISMAR'!D10+'FRED FERREIRA'!D10+'GILBERTO ALVES'!D10+'GORETTI QUEIROZ'!D10+'HÉLIO GUABIRARA'!D10+'IVAN MORAES'!D10+'JAIRO BRITTO'!D10+'JAYME ASFORA'!D10+'JOÃO DA COSTA'!D10+'JÚNIOR BOCÃO'!D10+'LUIZ EUSTÁQUIO'!D10+'MARCOS DI BRIA'!D10+'NATÁLIA DE MENUDO'!D10+'RAFAEL ACIOLI'!D10+'RENATO ANTUNES'!D10+'RICARDO CRUZ'!D10+'RINALDO JÚNIOR'!D10+'RODRIGO COUTINHO'!D10+'ROGÉRIO DE LUCCA'!D10+'ROMERINHO JATOBÁ '!D10+'SAMUEL SALAZAR'!D10+'WILTON BRITO'!D10)</f>
        <v>2819.2799999999997</v>
      </c>
      <c r="E10" s="40">
        <f>SUM('ADERALDO OLIVEIRA'!E10+'AERTO LUNA'!E10+'AIMÉE SILVA'!E10+'ALCIDES TEIXEIRA NETO'!E10+'ALINE MARIANO'!E10+'ALMIR FERNANDO'!E10+'AMARO CIPRIANO'!E10+'ANA LÚCIA'!E10+'ANDRÉ RÉGIS'!E10+'ANTONIO LUIZ NETO'!E10+'AUGUSTO CARRERAS'!E10+'BENJAMIN DA SAÚDE'!E10+'CHICO KIKO'!E10+'DAIZE MICHELE'!E10+'DAVI MUNIZ'!E10+'EDUARDO CHERA'!E10+'EDUARDO MARQUES'!E10+'FELIPE FRANCISMAR'!E10+'FRED FERREIRA'!E10+'GILBERTO ALVES'!E10+'GORETTI QUEIROZ'!E10+'HÉLIO GUABIRARA'!E10+'IVAN MORAES'!E10+'JAIRO BRITTO'!E10+'JAYME ASFORA'!E10+'JOÃO DA COSTA'!E10+'JÚNIOR BOCÃO'!E10+'LUIZ EUSTÁQUIO'!E10+'MARCOS DI BRIA'!E10+'NATÁLIA DE MENUDO'!E10+'RAFAEL ACIOLI'!E10+'RENATO ANTUNES'!E10+'RICARDO CRUZ'!E10+'RINALDO JÚNIOR'!E10+'RODRIGO COUTINHO'!E10+'ROGÉRIO DE LUCCA'!E10+'ROMERINHO JATOBÁ '!E10+'SAMUEL SALAZAR'!E10+'WILTON BRITO'!E10)</f>
        <v>2816.03</v>
      </c>
      <c r="F10" s="40">
        <f>SUM('ADERALDO OLIVEIRA'!F10+'AERTO LUNA'!F10+'AIMÉE SILVA'!F10+'ALCIDES TEIXEIRA NETO'!F10+'ALINE MARIANO'!F10+'ALMIR FERNANDO'!F10+'AMARO CIPRIANO'!F10+'ANA LÚCIA'!F10+'ANDRÉ RÉGIS'!F10+'ANTONIO LUIZ NETO'!F10+'AUGUSTO CARRERAS'!F10+'BENJAMIN DA SAÚDE'!F10+'CHICO KIKO'!F10+'DAIZE MICHELE'!F10+'DAVI MUNIZ'!F10+'EDUARDO CHERA'!F10+'EDUARDO MARQUES'!F10+'FELIPE FRANCISMAR'!F10+'FRED FERREIRA'!F10+'GILBERTO ALVES'!F10+'GORETTI QUEIROZ'!F10+'HÉLIO GUABIRARA'!F10+'IVAN MORAES'!F10+'JAIRO BRITTO'!F10+'JAYME ASFORA'!F10+'JOÃO DA COSTA'!F10+'JÚNIOR BOCÃO'!F10+'LUIZ EUSTÁQUIO'!F10+'MARCOS DI BRIA'!F10+'NATÁLIA DE MENUDO'!F10+'RAFAEL ACIOLI'!F10+'RENATO ANTUNES'!F10+'RICARDO CRUZ'!F10+'RINALDO JÚNIOR'!F10+'RODRIGO COUTINHO'!F10+'ROGÉRIO DE LUCCA'!F10+'ROMERINHO JATOBÁ '!F10+'SAMUEL SALAZAR'!F10+'WILTON BRITO'!F10)</f>
        <v>2579.8399999999997</v>
      </c>
      <c r="G10" s="40">
        <f>SUM('ADERALDO OLIVEIRA'!G10+'AERTO LUNA'!G10+'AIMÉE SILVA'!G10+'ALCIDES TEIXEIRA NETO'!G10+'ALINE MARIANO'!G10+'ALMIR FERNANDO'!G10+'AMARO CIPRIANO'!G10+'ANA LÚCIA'!G10+'ANDRÉ RÉGIS'!G10+'ANTONIO LUIZ NETO'!G10+'AUGUSTO CARRERAS'!G10+'BENJAMIN DA SAÚDE'!G10+'CHICO KIKO'!G10+'DAIZE MICHELE'!G10+'DAVI MUNIZ'!G10+'EDUARDO CHERA'!G10+'EDUARDO MARQUES'!G10+'FELIPE FRANCISMAR'!G10+'FRED FERREIRA'!G10+'GILBERTO ALVES'!G10+'GORETTI QUEIROZ'!G10+'HÉLIO GUABIRARA'!G10+'IVAN MORAES'!G10+'JAIRO BRITTO'!G10+'JAYME ASFORA'!G10+'JOÃO DA COSTA'!G10+'JÚNIOR BOCÃO'!G10+'LUIZ EUSTÁQUIO'!G10+'MARCOS DI BRIA'!G10+'NATÁLIA DE MENUDO'!G10+'RAFAEL ACIOLI'!G10+'RENATO ANTUNES'!G10+'RICARDO CRUZ'!G10+'RINALDO JÚNIOR'!G10+'RODRIGO COUTINHO'!G10+'ROGÉRIO DE LUCCA'!G10+'ROMERINHO JATOBÁ '!G10+'SAMUEL SALAZAR'!G10+'WILTON BRITO'!G10)</f>
        <v>2407.3000000000002</v>
      </c>
      <c r="H10" s="40">
        <f>SUM('ADERALDO OLIVEIRA'!H10+'AERTO LUNA'!H10+'AIMÉE SILVA'!H10+'ALCIDES TEIXEIRA NETO'!H10+'ALINE MARIANO'!H10+'ALMIR FERNANDO'!H10+'AMARO CIPRIANO'!H10+'ANA LÚCIA'!H10+'ANDRÉ RÉGIS'!H10+'ANTONIO LUIZ NETO'!H10+'AUGUSTO CARRERAS'!H10+'BENJAMIN DA SAÚDE'!H10+'CHICO KIKO'!H10+'DAIZE MICHELE'!H10+'DAVI MUNIZ'!H10+'EDUARDO CHERA'!H10+'EDUARDO MARQUES'!H10+'FELIPE FRANCISMAR'!H10+'FRED FERREIRA'!H10+'GILBERTO ALVES'!H10+'GORETTI QUEIROZ'!H10+'HÉLIO GUABIRARA'!H10+'IVAN MORAES'!H10+'JAIRO BRITTO'!H10+'JAYME ASFORA'!H10+'JOÃO DA COSTA'!H10+'JÚNIOR BOCÃO'!H10+'LUIZ EUSTÁQUIO'!H10+'MARCOS DI BRIA'!H10+'NATÁLIA DE MENUDO'!H10+'RAFAEL ACIOLI'!H10+'RENATO ANTUNES'!H10+'RICARDO CRUZ'!H10+'RINALDO JÚNIOR'!H10+'RODRIGO COUTINHO'!H10+'ROGÉRIO DE LUCCA'!H10+'ROMERINHO JATOBÁ '!H10+'SAMUEL SALAZAR'!H10+'WILTON BRITO'!H10)</f>
        <v>2597.8900000000003</v>
      </c>
      <c r="I10" s="40">
        <f>SUM('ADERALDO OLIVEIRA'!I10+'AERTO LUNA'!I10+'AIMÉE SILVA'!I10+'ALCIDES TEIXEIRA NETO'!I10+'ALINE MARIANO'!I10+'ALMIR FERNANDO'!I10+'AMARO CIPRIANO'!I10+'ANA LÚCIA'!I10+'ANDRÉ RÉGIS'!I10+'ANTONIO LUIZ NETO'!I10+'AUGUSTO CARRERAS'!I10+'BENJAMIN DA SAÚDE'!I10+'CHICO KIKO'!I10+'DAIZE MICHELE'!I10+'DAVI MUNIZ'!I10+'EDUARDO CHERA'!I10+'EDUARDO MARQUES'!I10+'FELIPE FRANCISMAR'!I10+'FRED FERREIRA'!I10+'GILBERTO ALVES'!I10+'GORETTI QUEIROZ'!I10+'HÉLIO GUABIRARA'!I10+'IVAN MORAES'!I10+'JAIRO BRITTO'!I10+'JAYME ASFORA'!I10+'JOÃO DA COSTA'!I10+'JÚNIOR BOCÃO'!I10+'LUIZ EUSTÁQUIO'!I10+'MARCOS DI BRIA'!I10+'NATÁLIA DE MENUDO'!I10+'RAFAEL ACIOLI'!I10+'RENATO ANTUNES'!I10+'RICARDO CRUZ'!I10+'RINALDO JÚNIOR'!I10+'RODRIGO COUTINHO'!I10+'ROGÉRIO DE LUCCA'!I10+'ROMERINHO JATOBÁ '!I10+'SAMUEL SALAZAR'!I10+'WILTON BRITO'!I10)</f>
        <v>2571</v>
      </c>
      <c r="J10" s="61"/>
      <c r="K10" s="61"/>
      <c r="L10" s="61"/>
      <c r="M10" s="62"/>
    </row>
    <row r="11" spans="1:14" ht="15" customHeight="1" x14ac:dyDescent="0.2">
      <c r="A11" s="36" t="s">
        <v>25</v>
      </c>
      <c r="B11" s="40">
        <f>SUM('ADERALDO OLIVEIRA'!B11+'AERTO LUNA'!B11+'AIMÉE SILVA'!B11+'ALCIDES TEIXEIRA NETO'!B11+'ALINE MARIANO'!B11+'ALMIR FERNANDO'!B11+'AMARO CIPRIANO'!B11+'ANA LÚCIA'!B11+'ANDRÉ RÉGIS'!B11+'ANTONIO LUIZ NETO'!B11+'AUGUSTO CARRERAS'!B11+'BENJAMIN DA SAÚDE'!B11+'CHICO KIKO'!B11+'DAIZE MICHELE'!B11+'DAVI MUNIZ'!B11+'EDUARDO CHERA'!B11+'EDUARDO MARQUES'!B11+'FELIPE FRANCISMAR'!B11+'FRED FERREIRA'!B11+'GILBERTO ALVES'!B11+'GORETTI QUEIROZ'!B11+'HÉLIO GUABIRARA'!B11+'IVAN MORAES'!B11+'JAIRO BRITTO'!B11+'JAYME ASFORA'!B11+'JOÃO DA COSTA'!B11+'JÚNIOR BOCÃO'!B11+'LUIZ EUSTÁQUIO'!B11+'MARCOS DI BRIA'!B11+'NATÁLIA DE MENUDO'!B11+'RAFAEL ACIOLI'!B11+'RENATO ANTUNES'!B11+'RICARDO CRUZ'!B11+'RINALDO JÚNIOR'!B11+'RODRIGO COUTINHO'!B11+'ROGÉRIO DE LUCCA'!B11+'ROMERINHO JATOBÁ '!B11+'SAMUEL SALAZAR'!B11+'WILTON BRITO'!B11)</f>
        <v>0</v>
      </c>
      <c r="C11" s="40">
        <f>SUM('ADERALDO OLIVEIRA'!C11+'AERTO LUNA'!C11+'AIMÉE SILVA'!C11+'ALCIDES TEIXEIRA NETO'!C11+'ALINE MARIANO'!C11+'ALMIR FERNANDO'!C11+'AMARO CIPRIANO'!C11+'ANA LÚCIA'!C11+'ANDRÉ RÉGIS'!C11+'ANTONIO LUIZ NETO'!C11+'AUGUSTO CARRERAS'!C11+'BENJAMIN DA SAÚDE'!C11+'CHICO KIKO'!C11+'DAIZE MICHELE'!C11+'DAVI MUNIZ'!C11+'EDUARDO CHERA'!C11+'EDUARDO MARQUES'!C11+'FELIPE FRANCISMAR'!C11+'FRED FERREIRA'!C11+'GILBERTO ALVES'!C11+'GORETTI QUEIROZ'!C11+'HÉLIO GUABIRARA'!C11+'IVAN MORAES'!C11+'JAIRO BRITTO'!C11+'JAYME ASFORA'!C11+'JOÃO DA COSTA'!C11+'JÚNIOR BOCÃO'!C11+'LUIZ EUSTÁQUIO'!C11+'MARCOS DI BRIA'!C11+'NATÁLIA DE MENUDO'!C11+'RAFAEL ACIOLI'!C11+'RENATO ANTUNES'!C11+'RICARDO CRUZ'!C11+'RINALDO JÚNIOR'!C11+'RODRIGO COUTINHO'!C11+'ROGÉRIO DE LUCCA'!C11+'ROMERINHO JATOBÁ '!C11+'SAMUEL SALAZAR'!C11+'WILTON BRITO'!C11)</f>
        <v>0</v>
      </c>
      <c r="D11" s="40">
        <f>SUM('ADERALDO OLIVEIRA'!D11+'AERTO LUNA'!D11+'AIMÉE SILVA'!D11+'ALCIDES TEIXEIRA NETO'!D11+'ALINE MARIANO'!D11+'ALMIR FERNANDO'!D11+'AMARO CIPRIANO'!D11+'ANA LÚCIA'!D11+'ANDRÉ RÉGIS'!D11+'ANTONIO LUIZ NETO'!D11+'AUGUSTO CARRERAS'!D11+'BENJAMIN DA SAÚDE'!D11+'CHICO KIKO'!D11+'DAIZE MICHELE'!D11+'DAVI MUNIZ'!D11+'EDUARDO CHERA'!D11+'EDUARDO MARQUES'!D11+'FELIPE FRANCISMAR'!D11+'FRED FERREIRA'!D11+'GILBERTO ALVES'!D11+'GORETTI QUEIROZ'!D11+'HÉLIO GUABIRARA'!D11+'IVAN MORAES'!D11+'JAIRO BRITTO'!D11+'JAYME ASFORA'!D11+'JOÃO DA COSTA'!D11+'JÚNIOR BOCÃO'!D11+'LUIZ EUSTÁQUIO'!D11+'MARCOS DI BRIA'!D11+'NATÁLIA DE MENUDO'!D11+'RAFAEL ACIOLI'!D11+'RENATO ANTUNES'!D11+'RICARDO CRUZ'!D11+'RINALDO JÚNIOR'!D11+'RODRIGO COUTINHO'!D11+'ROGÉRIO DE LUCCA'!D11+'ROMERINHO JATOBÁ '!D11+'SAMUEL SALAZAR'!D11+'WILTON BRITO'!D11)</f>
        <v>0</v>
      </c>
      <c r="E11" s="40">
        <f>SUM('ADERALDO OLIVEIRA'!E11+'AERTO LUNA'!E11+'AIMÉE SILVA'!E11+'ALCIDES TEIXEIRA NETO'!E11+'ALINE MARIANO'!E11+'ALMIR FERNANDO'!E11+'AMARO CIPRIANO'!E11+'ANA LÚCIA'!E11+'ANDRÉ RÉGIS'!E11+'ANTONIO LUIZ NETO'!E11+'AUGUSTO CARRERAS'!E11+'BENJAMIN DA SAÚDE'!E11+'CHICO KIKO'!E11+'DAIZE MICHELE'!E11+'DAVI MUNIZ'!E11+'EDUARDO CHERA'!E11+'EDUARDO MARQUES'!E11+'FELIPE FRANCISMAR'!E11+'FRED FERREIRA'!E11+'GILBERTO ALVES'!E11+'GORETTI QUEIROZ'!E11+'HÉLIO GUABIRARA'!E11+'IVAN MORAES'!E11+'JAIRO BRITTO'!E11+'JAYME ASFORA'!E11+'JOÃO DA COSTA'!E11+'JÚNIOR BOCÃO'!E11+'LUIZ EUSTÁQUIO'!E11+'MARCOS DI BRIA'!E11+'NATÁLIA DE MENUDO'!E11+'RAFAEL ACIOLI'!E11+'RENATO ANTUNES'!E11+'RICARDO CRUZ'!E11+'RINALDO JÚNIOR'!E11+'RODRIGO COUTINHO'!E11+'ROGÉRIO DE LUCCA'!E11+'ROMERINHO JATOBÁ '!E11+'SAMUEL SALAZAR'!E11+'WILTON BRITO'!E11)</f>
        <v>0</v>
      </c>
      <c r="F11" s="40">
        <f>SUM('ADERALDO OLIVEIRA'!F11+'AERTO LUNA'!F11+'AIMÉE SILVA'!F11+'ALCIDES TEIXEIRA NETO'!F11+'ALINE MARIANO'!F11+'ALMIR FERNANDO'!F11+'AMARO CIPRIANO'!F11+'ANA LÚCIA'!F11+'ANDRÉ RÉGIS'!F11+'ANTONIO LUIZ NETO'!F11+'AUGUSTO CARRERAS'!F11+'BENJAMIN DA SAÚDE'!F11+'CHICO KIKO'!F11+'DAIZE MICHELE'!F11+'DAVI MUNIZ'!F11+'EDUARDO CHERA'!F11+'EDUARDO MARQUES'!F11+'FELIPE FRANCISMAR'!F11+'FRED FERREIRA'!F11+'GILBERTO ALVES'!F11+'GORETTI QUEIROZ'!F11+'HÉLIO GUABIRARA'!F11+'IVAN MORAES'!F11+'JAIRO BRITTO'!F11+'JAYME ASFORA'!F11+'JOÃO DA COSTA'!F11+'JÚNIOR BOCÃO'!F11+'LUIZ EUSTÁQUIO'!F11+'MARCOS DI BRIA'!F11+'NATÁLIA DE MENUDO'!F11+'RAFAEL ACIOLI'!F11+'RENATO ANTUNES'!F11+'RICARDO CRUZ'!F11+'RINALDO JÚNIOR'!F11+'RODRIGO COUTINHO'!F11+'ROGÉRIO DE LUCCA'!F11+'ROMERINHO JATOBÁ '!F11+'SAMUEL SALAZAR'!F11+'WILTON BRITO'!F11)</f>
        <v>0</v>
      </c>
      <c r="G11" s="40">
        <f>SUM('ADERALDO OLIVEIRA'!G11+'AERTO LUNA'!G11+'AIMÉE SILVA'!G11+'ALCIDES TEIXEIRA NETO'!G11+'ALINE MARIANO'!G11+'ALMIR FERNANDO'!G11+'AMARO CIPRIANO'!G11+'ANA LÚCIA'!G11+'ANDRÉ RÉGIS'!G11+'ANTONIO LUIZ NETO'!G11+'AUGUSTO CARRERAS'!G11+'BENJAMIN DA SAÚDE'!G11+'CHICO KIKO'!G11+'DAIZE MICHELE'!G11+'DAVI MUNIZ'!G11+'EDUARDO CHERA'!G11+'EDUARDO MARQUES'!G11+'FELIPE FRANCISMAR'!G11+'FRED FERREIRA'!G11+'GILBERTO ALVES'!G11+'GORETTI QUEIROZ'!G11+'HÉLIO GUABIRARA'!G11+'IVAN MORAES'!G11+'JAIRO BRITTO'!G11+'JAYME ASFORA'!G11+'JOÃO DA COSTA'!G11+'JÚNIOR BOCÃO'!G11+'LUIZ EUSTÁQUIO'!G11+'MARCOS DI BRIA'!G11+'NATÁLIA DE MENUDO'!G11+'RAFAEL ACIOLI'!G11+'RENATO ANTUNES'!G11+'RICARDO CRUZ'!G11+'RINALDO JÚNIOR'!G11+'RODRIGO COUTINHO'!G11+'ROGÉRIO DE LUCCA'!G11+'ROMERINHO JATOBÁ '!G11+'SAMUEL SALAZAR'!G11+'WILTON BRITO'!G11)</f>
        <v>0</v>
      </c>
      <c r="H11" s="40">
        <f>SUM('ADERALDO OLIVEIRA'!H11+'AERTO LUNA'!H11+'AIMÉE SILVA'!H11+'ALCIDES TEIXEIRA NETO'!H11+'ALINE MARIANO'!H11+'ALMIR FERNANDO'!H11+'AMARO CIPRIANO'!H11+'ANA LÚCIA'!H11+'ANDRÉ RÉGIS'!H11+'ANTONIO LUIZ NETO'!H11+'AUGUSTO CARRERAS'!H11+'BENJAMIN DA SAÚDE'!H11+'CHICO KIKO'!H11+'DAIZE MICHELE'!H11+'DAVI MUNIZ'!H11+'EDUARDO CHERA'!H11+'EDUARDO MARQUES'!H11+'FELIPE FRANCISMAR'!H11+'FRED FERREIRA'!H11+'GILBERTO ALVES'!H11+'GORETTI QUEIROZ'!H11+'HÉLIO GUABIRARA'!H11+'IVAN MORAES'!H11+'JAIRO BRITTO'!H11+'JAYME ASFORA'!H11+'JOÃO DA COSTA'!H11+'JÚNIOR BOCÃO'!H11+'LUIZ EUSTÁQUIO'!H11+'MARCOS DI BRIA'!H11+'NATÁLIA DE MENUDO'!H11+'RAFAEL ACIOLI'!H11+'RENATO ANTUNES'!H11+'RICARDO CRUZ'!H11+'RINALDO JÚNIOR'!H11+'RODRIGO COUTINHO'!H11+'ROGÉRIO DE LUCCA'!H11+'ROMERINHO JATOBÁ '!H11+'SAMUEL SALAZAR'!H11+'WILTON BRITO'!H11)</f>
        <v>0</v>
      </c>
      <c r="I11" s="40">
        <f>SUM('ADERALDO OLIVEIRA'!I11+'AERTO LUNA'!I11+'AIMÉE SILVA'!I11+'ALCIDES TEIXEIRA NETO'!I11+'ALINE MARIANO'!I11+'ALMIR FERNANDO'!I11+'AMARO CIPRIANO'!I11+'ANA LÚCIA'!I11+'ANDRÉ RÉGIS'!I11+'ANTONIO LUIZ NETO'!I11+'AUGUSTO CARRERAS'!I11+'BENJAMIN DA SAÚDE'!I11+'CHICO KIKO'!I11+'DAIZE MICHELE'!I11+'DAVI MUNIZ'!I11+'EDUARDO CHERA'!I11+'EDUARDO MARQUES'!I11+'FELIPE FRANCISMAR'!I11+'FRED FERREIRA'!I11+'GILBERTO ALVES'!I11+'GORETTI QUEIROZ'!I11+'HÉLIO GUABIRARA'!I11+'IVAN MORAES'!I11+'JAIRO BRITTO'!I11+'JAYME ASFORA'!I11+'JOÃO DA COSTA'!I11+'JÚNIOR BOCÃO'!I11+'LUIZ EUSTÁQUIO'!I11+'MARCOS DI BRIA'!I11+'NATÁLIA DE MENUDO'!I11+'RAFAEL ACIOLI'!I11+'RENATO ANTUNES'!I11+'RICARDO CRUZ'!I11+'RINALDO JÚNIOR'!I11+'RODRIGO COUTINHO'!I11+'ROGÉRIO DE LUCCA'!I11+'ROMERINHO JATOBÁ '!I11+'SAMUEL SALAZAR'!I11+'WILTON BRITO'!I11)</f>
        <v>0</v>
      </c>
      <c r="J11" s="63"/>
      <c r="K11" s="63"/>
      <c r="L11" s="63"/>
      <c r="M11" s="64"/>
    </row>
    <row r="12" spans="1:14" s="17" customFormat="1" ht="15" customHeight="1" x14ac:dyDescent="0.2">
      <c r="A12" s="41" t="s">
        <v>26</v>
      </c>
      <c r="B12" s="40">
        <f>SUM('ADERALDO OLIVEIRA'!B12+'AERTO LUNA'!B12+'AIMÉE SILVA'!B12+'ALCIDES TEIXEIRA NETO'!B12+'ALINE MARIANO'!B12+'ALMIR FERNANDO'!B12+'AMARO CIPRIANO'!B12+'ANA LÚCIA'!B12+'ANDRÉ RÉGIS'!B12+'ANTONIO LUIZ NETO'!B12+'AUGUSTO CARRERAS'!B12+'BENJAMIN DA SAÚDE'!B12+'CHICO KIKO'!B12+'DAIZE MICHELE'!B12+'DAVI MUNIZ'!B12+'EDUARDO CHERA'!B12+'EDUARDO MARQUES'!B12+'FELIPE FRANCISMAR'!B12+'FRED FERREIRA'!B12+'GILBERTO ALVES'!B12+'GORETTI QUEIROZ'!B12+'HÉLIO GUABIRARA'!B12+'IVAN MORAES'!B12+'JAIRO BRITTO'!B12+'JAYME ASFORA'!B12+'JOÃO DA COSTA'!B12+'JÚNIOR BOCÃO'!B12+'LUIZ EUSTÁQUIO'!B12+'MARCOS DI BRIA'!B12+'NATÁLIA DE MENUDO'!B12+'RAFAEL ACIOLI'!B12+'RENATO ANTUNES'!B12+'RICARDO CRUZ'!B12+'RINALDO JÚNIOR'!B12+'RODRIGO COUTINHO'!B12+'ROGÉRIO DE LUCCA'!B12+'ROMERINHO JATOBÁ '!B12+'SAMUEL SALAZAR'!B12+'WILTON BRITO'!B12)</f>
        <v>87170.59</v>
      </c>
      <c r="C12" s="40">
        <f>SUM('ADERALDO OLIVEIRA'!C12+'AERTO LUNA'!C12+'AIMÉE SILVA'!C12+'ALCIDES TEIXEIRA NETO'!C12+'ALINE MARIANO'!C12+'ALMIR FERNANDO'!C12+'AMARO CIPRIANO'!C12+'ANA LÚCIA'!C12+'ANDRÉ RÉGIS'!C12+'ANTONIO LUIZ NETO'!C12+'AUGUSTO CARRERAS'!C12+'BENJAMIN DA SAÚDE'!C12+'CHICO KIKO'!C12+'DAIZE MICHELE'!C12+'DAVI MUNIZ'!C12+'EDUARDO CHERA'!C12+'EDUARDO MARQUES'!C12+'FELIPE FRANCISMAR'!C12+'FRED FERREIRA'!C12+'GILBERTO ALVES'!C12+'GORETTI QUEIROZ'!C12+'HÉLIO GUABIRARA'!C12+'IVAN MORAES'!C12+'JAIRO BRITTO'!C12+'JAYME ASFORA'!C12+'JOÃO DA COSTA'!C12+'JÚNIOR BOCÃO'!C12+'LUIZ EUSTÁQUIO'!C12+'MARCOS DI BRIA'!C12+'NATÁLIA DE MENUDO'!C12+'RAFAEL ACIOLI'!C12+'RENATO ANTUNES'!C12+'RICARDO CRUZ'!C12+'RINALDO JÚNIOR'!C12+'RODRIGO COUTINHO'!C12+'ROGÉRIO DE LUCCA'!C12+'ROMERINHO JATOBÁ '!C12+'SAMUEL SALAZAR'!C12+'WILTON BRITO'!C12)</f>
        <v>88506.390000000014</v>
      </c>
      <c r="D12" s="40">
        <f>SUM('ADERALDO OLIVEIRA'!D12+'AERTO LUNA'!D12+'AIMÉE SILVA'!D12+'ALCIDES TEIXEIRA NETO'!D12+'ALINE MARIANO'!D12+'ALMIR FERNANDO'!D12+'AMARO CIPRIANO'!D12+'ANA LÚCIA'!D12+'ANDRÉ RÉGIS'!D12+'ANTONIO LUIZ NETO'!D12+'AUGUSTO CARRERAS'!D12+'BENJAMIN DA SAÚDE'!D12+'CHICO KIKO'!D12+'DAIZE MICHELE'!D12+'DAVI MUNIZ'!D12+'EDUARDO CHERA'!D12+'EDUARDO MARQUES'!D12+'FELIPE FRANCISMAR'!D12+'FRED FERREIRA'!D12+'GILBERTO ALVES'!D12+'GORETTI QUEIROZ'!D12+'HÉLIO GUABIRARA'!D12+'IVAN MORAES'!D12+'JAIRO BRITTO'!D12+'JAYME ASFORA'!D12+'JOÃO DA COSTA'!D12+'JÚNIOR BOCÃO'!D12+'LUIZ EUSTÁQUIO'!D12+'MARCOS DI BRIA'!D12+'NATÁLIA DE MENUDO'!D12+'RAFAEL ACIOLI'!D12+'RENATO ANTUNES'!D12+'RICARDO CRUZ'!D12+'RINALDO JÚNIOR'!D12+'RODRIGO COUTINHO'!D12+'ROGÉRIO DE LUCCA'!D12+'ROMERINHO JATOBÁ '!D12+'SAMUEL SALAZAR'!D12+'WILTON BRITO'!D12)</f>
        <v>92470.48</v>
      </c>
      <c r="E12" s="40">
        <f>SUM('ADERALDO OLIVEIRA'!E12+'AERTO LUNA'!E12+'AIMÉE SILVA'!E12+'ALCIDES TEIXEIRA NETO'!E12+'ALINE MARIANO'!E12+'ALMIR FERNANDO'!E12+'AMARO CIPRIANO'!E12+'ANA LÚCIA'!E12+'ANDRÉ RÉGIS'!E12+'ANTONIO LUIZ NETO'!E12+'AUGUSTO CARRERAS'!E12+'BENJAMIN DA SAÚDE'!E12+'CHICO KIKO'!E12+'DAIZE MICHELE'!E12+'DAVI MUNIZ'!E12+'EDUARDO CHERA'!E12+'EDUARDO MARQUES'!E12+'FELIPE FRANCISMAR'!E12+'FRED FERREIRA'!E12+'GILBERTO ALVES'!E12+'GORETTI QUEIROZ'!E12+'HÉLIO GUABIRARA'!E12+'IVAN MORAES'!E12+'JAIRO BRITTO'!E12+'JAYME ASFORA'!E12+'JOÃO DA COSTA'!E12+'JÚNIOR BOCÃO'!E12+'LUIZ EUSTÁQUIO'!E12+'MARCOS DI BRIA'!E12+'NATÁLIA DE MENUDO'!E12+'RAFAEL ACIOLI'!E12+'RENATO ANTUNES'!E12+'RICARDO CRUZ'!E12+'RINALDO JÚNIOR'!E12+'RODRIGO COUTINHO'!E12+'ROGÉRIO DE LUCCA'!E12+'ROMERINHO JATOBÁ '!E12+'SAMUEL SALAZAR'!E12+'WILTON BRITO'!E12)</f>
        <v>74773</v>
      </c>
      <c r="F12" s="40">
        <f>SUM('ADERALDO OLIVEIRA'!F12+'AERTO LUNA'!F12+'AIMÉE SILVA'!F12+'ALCIDES TEIXEIRA NETO'!F12+'ALINE MARIANO'!F12+'ALMIR FERNANDO'!F12+'AMARO CIPRIANO'!F12+'ANA LÚCIA'!F12+'ANDRÉ RÉGIS'!F12+'ANTONIO LUIZ NETO'!F12+'AUGUSTO CARRERAS'!F12+'BENJAMIN DA SAÚDE'!F12+'CHICO KIKO'!F12+'DAIZE MICHELE'!F12+'DAVI MUNIZ'!F12+'EDUARDO CHERA'!F12+'EDUARDO MARQUES'!F12+'FELIPE FRANCISMAR'!F12+'FRED FERREIRA'!F12+'GILBERTO ALVES'!F12+'GORETTI QUEIROZ'!F12+'HÉLIO GUABIRARA'!F12+'IVAN MORAES'!F12+'JAIRO BRITTO'!F12+'JAYME ASFORA'!F12+'JOÃO DA COSTA'!F12+'JÚNIOR BOCÃO'!F12+'LUIZ EUSTÁQUIO'!F12+'MARCOS DI BRIA'!F12+'NATÁLIA DE MENUDO'!F12+'RAFAEL ACIOLI'!F12+'RENATO ANTUNES'!F12+'RICARDO CRUZ'!F12+'RINALDO JÚNIOR'!F12+'RODRIGO COUTINHO'!F12+'ROGÉRIO DE LUCCA'!F12+'ROMERINHO JATOBÁ '!F12+'SAMUEL SALAZAR'!F12+'WILTON BRITO'!F12)</f>
        <v>71026.17</v>
      </c>
      <c r="G12" s="40">
        <f>SUM('ADERALDO OLIVEIRA'!G12+'AERTO LUNA'!G12+'AIMÉE SILVA'!G12+'ALCIDES TEIXEIRA NETO'!G12+'ALINE MARIANO'!G12+'ALMIR FERNANDO'!G12+'AMARO CIPRIANO'!G12+'ANA LÚCIA'!G12+'ANDRÉ RÉGIS'!G12+'ANTONIO LUIZ NETO'!G12+'AUGUSTO CARRERAS'!G12+'BENJAMIN DA SAÚDE'!G12+'CHICO KIKO'!G12+'DAIZE MICHELE'!G12+'DAVI MUNIZ'!G12+'EDUARDO CHERA'!G12+'EDUARDO MARQUES'!G12+'FELIPE FRANCISMAR'!G12+'FRED FERREIRA'!G12+'GILBERTO ALVES'!G12+'GORETTI QUEIROZ'!G12+'HÉLIO GUABIRARA'!G12+'IVAN MORAES'!G12+'JAIRO BRITTO'!G12+'JAYME ASFORA'!G12+'JOÃO DA COSTA'!G12+'JÚNIOR BOCÃO'!G12+'LUIZ EUSTÁQUIO'!G12+'MARCOS DI BRIA'!G12+'NATÁLIA DE MENUDO'!G12+'RAFAEL ACIOLI'!G12+'RENATO ANTUNES'!G12+'RICARDO CRUZ'!G12+'RINALDO JÚNIOR'!G12+'RODRIGO COUTINHO'!G12+'ROGÉRIO DE LUCCA'!G12+'ROMERINHO JATOBÁ '!G12+'SAMUEL SALAZAR'!G12+'WILTON BRITO'!G12)</f>
        <v>74754</v>
      </c>
      <c r="H12" s="40">
        <f>SUM('ADERALDO OLIVEIRA'!H12+'AERTO LUNA'!H12+'AIMÉE SILVA'!H12+'ALCIDES TEIXEIRA NETO'!H12+'ALINE MARIANO'!H12+'ALMIR FERNANDO'!H12+'AMARO CIPRIANO'!H12+'ANA LÚCIA'!H12+'ANDRÉ RÉGIS'!H12+'ANTONIO LUIZ NETO'!H12+'AUGUSTO CARRERAS'!H12+'BENJAMIN DA SAÚDE'!H12+'CHICO KIKO'!H12+'DAIZE MICHELE'!H12+'DAVI MUNIZ'!H12+'EDUARDO CHERA'!H12+'EDUARDO MARQUES'!H12+'FELIPE FRANCISMAR'!H12+'FRED FERREIRA'!H12+'GILBERTO ALVES'!H12+'GORETTI QUEIROZ'!H12+'HÉLIO GUABIRARA'!H12+'IVAN MORAES'!H12+'JAIRO BRITTO'!H12+'JAYME ASFORA'!H12+'JOÃO DA COSTA'!H12+'JÚNIOR BOCÃO'!H12+'LUIZ EUSTÁQUIO'!H12+'MARCOS DI BRIA'!H12+'NATÁLIA DE MENUDO'!H12+'RAFAEL ACIOLI'!H12+'RENATO ANTUNES'!H12+'RICARDO CRUZ'!H12+'RINALDO JÚNIOR'!H12+'RODRIGO COUTINHO'!H12+'ROGÉRIO DE LUCCA'!H12+'ROMERINHO JATOBÁ '!H12+'SAMUEL SALAZAR'!H12+'WILTON BRITO'!H12)</f>
        <v>88035.5</v>
      </c>
      <c r="I12" s="40">
        <f>SUM('ADERALDO OLIVEIRA'!I12+'AERTO LUNA'!I12+'AIMÉE SILVA'!I12+'ALCIDES TEIXEIRA NETO'!I12+'ALINE MARIANO'!I12+'ALMIR FERNANDO'!I12+'AMARO CIPRIANO'!I12+'ANA LÚCIA'!I12+'ANDRÉ RÉGIS'!I12+'ANTONIO LUIZ NETO'!I12+'AUGUSTO CARRERAS'!I12+'BENJAMIN DA SAÚDE'!I12+'CHICO KIKO'!I12+'DAIZE MICHELE'!I12+'DAVI MUNIZ'!I12+'EDUARDO CHERA'!I12+'EDUARDO MARQUES'!I12+'FELIPE FRANCISMAR'!I12+'FRED FERREIRA'!I12+'GILBERTO ALVES'!I12+'GORETTI QUEIROZ'!I12+'HÉLIO GUABIRARA'!I12+'IVAN MORAES'!I12+'JAIRO BRITTO'!I12+'JAYME ASFORA'!I12+'JOÃO DA COSTA'!I12+'JÚNIOR BOCÃO'!I12+'LUIZ EUSTÁQUIO'!I12+'MARCOS DI BRIA'!I12+'NATÁLIA DE MENUDO'!I12+'RAFAEL ACIOLI'!I12+'RENATO ANTUNES'!I12+'RICARDO CRUZ'!I12+'RINALDO JÚNIOR'!I12+'RODRIGO COUTINHO'!I12+'ROGÉRIO DE LUCCA'!I12+'ROMERINHO JATOBÁ '!I12+'SAMUEL SALAZAR'!I12+'WILTON BRITO'!I12)</f>
        <v>87513.5</v>
      </c>
      <c r="J12" s="63"/>
      <c r="K12" s="63"/>
      <c r="L12" s="63"/>
      <c r="M12" s="64"/>
    </row>
    <row r="13" spans="1:14" s="15" customFormat="1" ht="15" customHeight="1" x14ac:dyDescent="0.2">
      <c r="A13" s="41" t="s">
        <v>27</v>
      </c>
      <c r="B13" s="40">
        <f>SUM('ADERALDO OLIVEIRA'!B13+'AERTO LUNA'!B13+'AIMÉE SILVA'!B13+'ALCIDES TEIXEIRA NETO'!B13+'ALINE MARIANO'!B13+'ALMIR FERNANDO'!B13+'AMARO CIPRIANO'!B13+'ANA LÚCIA'!B13+'ANDRÉ RÉGIS'!B13+'ANTONIO LUIZ NETO'!B13+'AUGUSTO CARRERAS'!B13+'BENJAMIN DA SAÚDE'!B13+'CHICO KIKO'!B13+'DAIZE MICHELE'!B13+'DAVI MUNIZ'!B13+'EDUARDO CHERA'!B13+'EDUARDO MARQUES'!B13+'FELIPE FRANCISMAR'!B13+'FRED FERREIRA'!B13+'GILBERTO ALVES'!B13+'GORETTI QUEIROZ'!B13+'HÉLIO GUABIRARA'!B13+'IVAN MORAES'!B13+'JAIRO BRITTO'!B13+'JAYME ASFORA'!B13+'JOÃO DA COSTA'!B13+'JÚNIOR BOCÃO'!B13+'LUIZ EUSTÁQUIO'!B13+'MARCOS DI BRIA'!B13+'NATÁLIA DE MENUDO'!B13+'RAFAEL ACIOLI'!B13+'RENATO ANTUNES'!B13+'RICARDO CRUZ'!B13+'RINALDO JÚNIOR'!B13+'RODRIGO COUTINHO'!B13+'ROGÉRIO DE LUCCA'!B13+'ROMERINHO JATOBÁ '!B13+'SAMUEL SALAZAR'!B13+'WILTON BRITO'!B13)</f>
        <v>1338.05</v>
      </c>
      <c r="C13" s="40">
        <f>SUM('ADERALDO OLIVEIRA'!C13+'AERTO LUNA'!C13+'AIMÉE SILVA'!C13+'ALCIDES TEIXEIRA NETO'!C13+'ALINE MARIANO'!C13+'ALMIR FERNANDO'!C13+'AMARO CIPRIANO'!C13+'ANA LÚCIA'!C13+'ANDRÉ RÉGIS'!C13+'ANTONIO LUIZ NETO'!C13+'AUGUSTO CARRERAS'!C13+'BENJAMIN DA SAÚDE'!C13+'CHICO KIKO'!C13+'DAIZE MICHELE'!C13+'DAVI MUNIZ'!C13+'EDUARDO CHERA'!C13+'EDUARDO MARQUES'!C13+'FELIPE FRANCISMAR'!C13+'FRED FERREIRA'!C13+'GILBERTO ALVES'!C13+'GORETTI QUEIROZ'!C13+'HÉLIO GUABIRARA'!C13+'IVAN MORAES'!C13+'JAIRO BRITTO'!C13+'JAYME ASFORA'!C13+'JOÃO DA COSTA'!C13+'JÚNIOR BOCÃO'!C13+'LUIZ EUSTÁQUIO'!C13+'MARCOS DI BRIA'!C13+'NATÁLIA DE MENUDO'!C13+'RAFAEL ACIOLI'!C13+'RENATO ANTUNES'!C13+'RICARDO CRUZ'!C13+'RINALDO JÚNIOR'!C13+'RODRIGO COUTINHO'!C13+'ROGÉRIO DE LUCCA'!C13+'ROMERINHO JATOBÁ '!C13+'SAMUEL SALAZAR'!C13+'WILTON BRITO'!C13)</f>
        <v>1540</v>
      </c>
      <c r="D13" s="40">
        <f>SUM('ADERALDO OLIVEIRA'!D13+'AERTO LUNA'!D13+'AIMÉE SILVA'!D13+'ALCIDES TEIXEIRA NETO'!D13+'ALINE MARIANO'!D13+'ALMIR FERNANDO'!D13+'AMARO CIPRIANO'!D13+'ANA LÚCIA'!D13+'ANDRÉ RÉGIS'!D13+'ANTONIO LUIZ NETO'!D13+'AUGUSTO CARRERAS'!D13+'BENJAMIN DA SAÚDE'!D13+'CHICO KIKO'!D13+'DAIZE MICHELE'!D13+'DAVI MUNIZ'!D13+'EDUARDO CHERA'!D13+'EDUARDO MARQUES'!D13+'FELIPE FRANCISMAR'!D13+'FRED FERREIRA'!D13+'GILBERTO ALVES'!D13+'GORETTI QUEIROZ'!D13+'HÉLIO GUABIRARA'!D13+'IVAN MORAES'!D13+'JAIRO BRITTO'!D13+'JAYME ASFORA'!D13+'JOÃO DA COSTA'!D13+'JÚNIOR BOCÃO'!D13+'LUIZ EUSTÁQUIO'!D13+'MARCOS DI BRIA'!D13+'NATÁLIA DE MENUDO'!D13+'RAFAEL ACIOLI'!D13+'RENATO ANTUNES'!D13+'RICARDO CRUZ'!D13+'RINALDO JÚNIOR'!D13+'RODRIGO COUTINHO'!D13+'ROGÉRIO DE LUCCA'!D13+'ROMERINHO JATOBÁ '!D13+'SAMUEL SALAZAR'!D13+'WILTON BRITO'!D13)</f>
        <v>0</v>
      </c>
      <c r="E13" s="40">
        <f>SUM('ADERALDO OLIVEIRA'!E13+'AERTO LUNA'!E13+'AIMÉE SILVA'!E13+'ALCIDES TEIXEIRA NETO'!E13+'ALINE MARIANO'!E13+'ALMIR FERNANDO'!E13+'AMARO CIPRIANO'!E13+'ANA LÚCIA'!E13+'ANDRÉ RÉGIS'!E13+'ANTONIO LUIZ NETO'!E13+'AUGUSTO CARRERAS'!E13+'BENJAMIN DA SAÚDE'!E13+'CHICO KIKO'!E13+'DAIZE MICHELE'!E13+'DAVI MUNIZ'!E13+'EDUARDO CHERA'!E13+'EDUARDO MARQUES'!E13+'FELIPE FRANCISMAR'!E13+'FRED FERREIRA'!E13+'GILBERTO ALVES'!E13+'GORETTI QUEIROZ'!E13+'HÉLIO GUABIRARA'!E13+'IVAN MORAES'!E13+'JAIRO BRITTO'!E13+'JAYME ASFORA'!E13+'JOÃO DA COSTA'!E13+'JÚNIOR BOCÃO'!E13+'LUIZ EUSTÁQUIO'!E13+'MARCOS DI BRIA'!E13+'NATÁLIA DE MENUDO'!E13+'RAFAEL ACIOLI'!E13+'RENATO ANTUNES'!E13+'RICARDO CRUZ'!E13+'RINALDO JÚNIOR'!E13+'RODRIGO COUTINHO'!E13+'ROGÉRIO DE LUCCA'!E13+'ROMERINHO JATOBÁ '!E13+'SAMUEL SALAZAR'!E13+'WILTON BRITO'!E13)</f>
        <v>1554</v>
      </c>
      <c r="F13" s="40">
        <f>SUM('ADERALDO OLIVEIRA'!F13+'AERTO LUNA'!F13+'AIMÉE SILVA'!F13+'ALCIDES TEIXEIRA NETO'!F13+'ALINE MARIANO'!F13+'ALMIR FERNANDO'!F13+'AMARO CIPRIANO'!F13+'ANA LÚCIA'!F13+'ANDRÉ RÉGIS'!F13+'ANTONIO LUIZ NETO'!F13+'AUGUSTO CARRERAS'!F13+'BENJAMIN DA SAÚDE'!F13+'CHICO KIKO'!F13+'DAIZE MICHELE'!F13+'DAVI MUNIZ'!F13+'EDUARDO CHERA'!F13+'EDUARDO MARQUES'!F13+'FELIPE FRANCISMAR'!F13+'FRED FERREIRA'!F13+'GILBERTO ALVES'!F13+'GORETTI QUEIROZ'!F13+'HÉLIO GUABIRARA'!F13+'IVAN MORAES'!F13+'JAIRO BRITTO'!F13+'JAYME ASFORA'!F13+'JOÃO DA COSTA'!F13+'JÚNIOR BOCÃO'!F13+'LUIZ EUSTÁQUIO'!F13+'MARCOS DI BRIA'!F13+'NATÁLIA DE MENUDO'!F13+'RAFAEL ACIOLI'!F13+'RENATO ANTUNES'!F13+'RICARDO CRUZ'!F13+'RINALDO JÚNIOR'!F13+'RODRIGO COUTINHO'!F13+'ROGÉRIO DE LUCCA'!F13+'ROMERINHO JATOBÁ '!F13+'SAMUEL SALAZAR'!F13+'WILTON BRITO'!F13)</f>
        <v>1138.5</v>
      </c>
      <c r="G13" s="40">
        <f>SUM('ADERALDO OLIVEIRA'!G13+'AERTO LUNA'!G13+'AIMÉE SILVA'!G13+'ALCIDES TEIXEIRA NETO'!G13+'ALINE MARIANO'!G13+'ALMIR FERNANDO'!G13+'AMARO CIPRIANO'!G13+'ANA LÚCIA'!G13+'ANDRÉ RÉGIS'!G13+'ANTONIO LUIZ NETO'!G13+'AUGUSTO CARRERAS'!G13+'BENJAMIN DA SAÚDE'!G13+'CHICO KIKO'!G13+'DAIZE MICHELE'!G13+'DAVI MUNIZ'!G13+'EDUARDO CHERA'!G13+'EDUARDO MARQUES'!G13+'FELIPE FRANCISMAR'!G13+'FRED FERREIRA'!G13+'GILBERTO ALVES'!G13+'GORETTI QUEIROZ'!G13+'HÉLIO GUABIRARA'!G13+'IVAN MORAES'!G13+'JAIRO BRITTO'!G13+'JAYME ASFORA'!G13+'JOÃO DA COSTA'!G13+'JÚNIOR BOCÃO'!G13+'LUIZ EUSTÁQUIO'!G13+'MARCOS DI BRIA'!G13+'NATÁLIA DE MENUDO'!G13+'RAFAEL ACIOLI'!G13+'RENATO ANTUNES'!G13+'RICARDO CRUZ'!G13+'RINALDO JÚNIOR'!G13+'RODRIGO COUTINHO'!G13+'ROGÉRIO DE LUCCA'!G13+'ROMERINHO JATOBÁ '!G13+'SAMUEL SALAZAR'!G13+'WILTON BRITO'!G13)</f>
        <v>3438.6</v>
      </c>
      <c r="H13" s="40">
        <f>SUM('ADERALDO OLIVEIRA'!H13+'AERTO LUNA'!H13+'AIMÉE SILVA'!H13+'ALCIDES TEIXEIRA NETO'!H13+'ALINE MARIANO'!H13+'ALMIR FERNANDO'!H13+'AMARO CIPRIANO'!H13+'ANA LÚCIA'!H13+'ANDRÉ RÉGIS'!H13+'ANTONIO LUIZ NETO'!H13+'AUGUSTO CARRERAS'!H13+'BENJAMIN DA SAÚDE'!H13+'CHICO KIKO'!H13+'DAIZE MICHELE'!H13+'DAVI MUNIZ'!H13+'EDUARDO CHERA'!H13+'EDUARDO MARQUES'!H13+'FELIPE FRANCISMAR'!H13+'FRED FERREIRA'!H13+'GILBERTO ALVES'!H13+'GORETTI QUEIROZ'!H13+'HÉLIO GUABIRARA'!H13+'IVAN MORAES'!H13+'JAIRO BRITTO'!H13+'JAYME ASFORA'!H13+'JOÃO DA COSTA'!H13+'JÚNIOR BOCÃO'!H13+'LUIZ EUSTÁQUIO'!H13+'MARCOS DI BRIA'!H13+'NATÁLIA DE MENUDO'!H13+'RAFAEL ACIOLI'!H13+'RENATO ANTUNES'!H13+'RICARDO CRUZ'!H13+'RINALDO JÚNIOR'!H13+'RODRIGO COUTINHO'!H13+'ROGÉRIO DE LUCCA'!H13+'ROMERINHO JATOBÁ '!H13+'SAMUEL SALAZAR'!H13+'WILTON BRITO'!H13)</f>
        <v>1550</v>
      </c>
      <c r="I13" s="40">
        <f>SUM('ADERALDO OLIVEIRA'!I13+'AERTO LUNA'!I13+'AIMÉE SILVA'!I13+'ALCIDES TEIXEIRA NETO'!I13+'ALINE MARIANO'!I13+'ALMIR FERNANDO'!I13+'AMARO CIPRIANO'!I13+'ANA LÚCIA'!I13+'ANDRÉ RÉGIS'!I13+'ANTONIO LUIZ NETO'!I13+'AUGUSTO CARRERAS'!I13+'BENJAMIN DA SAÚDE'!I13+'CHICO KIKO'!I13+'DAIZE MICHELE'!I13+'DAVI MUNIZ'!I13+'EDUARDO CHERA'!I13+'EDUARDO MARQUES'!I13+'FELIPE FRANCISMAR'!I13+'FRED FERREIRA'!I13+'GILBERTO ALVES'!I13+'GORETTI QUEIROZ'!I13+'HÉLIO GUABIRARA'!I13+'IVAN MORAES'!I13+'JAIRO BRITTO'!I13+'JAYME ASFORA'!I13+'JOÃO DA COSTA'!I13+'JÚNIOR BOCÃO'!I13+'LUIZ EUSTÁQUIO'!I13+'MARCOS DI BRIA'!I13+'NATÁLIA DE MENUDO'!I13+'RAFAEL ACIOLI'!I13+'RENATO ANTUNES'!I13+'RICARDO CRUZ'!I13+'RINALDO JÚNIOR'!I13+'RODRIGO COUTINHO'!I13+'ROGÉRIO DE LUCCA'!I13+'ROMERINHO JATOBÁ '!I13+'SAMUEL SALAZAR'!I13+'WILTON BRITO'!I13)</f>
        <v>780</v>
      </c>
      <c r="J13" s="63"/>
      <c r="K13" s="63"/>
      <c r="L13" s="63"/>
      <c r="M13" s="64"/>
    </row>
    <row r="14" spans="1:14" s="17" customFormat="1" ht="15" customHeight="1" x14ac:dyDescent="0.2">
      <c r="A14" s="41" t="s">
        <v>28</v>
      </c>
      <c r="B14" s="40">
        <f>SUM('ADERALDO OLIVEIRA'!B14+'AERTO LUNA'!B14+'AIMÉE SILVA'!B14+'ALCIDES TEIXEIRA NETO'!B14+'ALINE MARIANO'!B14+'ALMIR FERNANDO'!B14+'AMARO CIPRIANO'!B14+'ANA LÚCIA'!B14+'ANDRÉ RÉGIS'!B14+'ANTONIO LUIZ NETO'!B14+'AUGUSTO CARRERAS'!B14+'BENJAMIN DA SAÚDE'!B14+'CHICO KIKO'!B14+'DAIZE MICHELE'!B14+'DAVI MUNIZ'!B14+'EDUARDO CHERA'!B14+'EDUARDO MARQUES'!B14+'FELIPE FRANCISMAR'!B14+'FRED FERREIRA'!B14+'GILBERTO ALVES'!B14+'GORETTI QUEIROZ'!B14+'HÉLIO GUABIRARA'!B14+'IVAN MORAES'!B14+'JAIRO BRITTO'!B14+'JAYME ASFORA'!B14+'JOÃO DA COSTA'!B14+'JÚNIOR BOCÃO'!B14+'LUIZ EUSTÁQUIO'!B14+'MARCOS DI BRIA'!B14+'NATÁLIA DE MENUDO'!B14+'RAFAEL ACIOLI'!B14+'RENATO ANTUNES'!B14+'RICARDO CRUZ'!B14+'RINALDO JÚNIOR'!B14+'RODRIGO COUTINHO'!B14+'ROGÉRIO DE LUCCA'!B14+'ROMERINHO JATOBÁ '!B14+'SAMUEL SALAZAR'!B14+'WILTON BRITO'!B14)</f>
        <v>10400</v>
      </c>
      <c r="C14" s="40">
        <f>SUM('ADERALDO OLIVEIRA'!C14+'AERTO LUNA'!C14+'AIMÉE SILVA'!C14+'ALCIDES TEIXEIRA NETO'!C14+'ALINE MARIANO'!C14+'ALMIR FERNANDO'!C14+'AMARO CIPRIANO'!C14+'ANA LÚCIA'!C14+'ANDRÉ RÉGIS'!C14+'ANTONIO LUIZ NETO'!C14+'AUGUSTO CARRERAS'!C14+'BENJAMIN DA SAÚDE'!C14+'CHICO KIKO'!C14+'DAIZE MICHELE'!C14+'DAVI MUNIZ'!C14+'EDUARDO CHERA'!C14+'EDUARDO MARQUES'!C14+'FELIPE FRANCISMAR'!C14+'FRED FERREIRA'!C14+'GILBERTO ALVES'!C14+'GORETTI QUEIROZ'!C14+'HÉLIO GUABIRARA'!C14+'IVAN MORAES'!C14+'JAIRO BRITTO'!C14+'JAYME ASFORA'!C14+'JOÃO DA COSTA'!C14+'JÚNIOR BOCÃO'!C14+'LUIZ EUSTÁQUIO'!C14+'MARCOS DI BRIA'!C14+'NATÁLIA DE MENUDO'!C14+'RAFAEL ACIOLI'!C14+'RENATO ANTUNES'!C14+'RICARDO CRUZ'!C14+'RINALDO JÚNIOR'!C14+'RODRIGO COUTINHO'!C14+'ROGÉRIO DE LUCCA'!C14+'ROMERINHO JATOBÁ '!C14+'SAMUEL SALAZAR'!C14+'WILTON BRITO'!C14)</f>
        <v>10400</v>
      </c>
      <c r="D14" s="40">
        <f>SUM('ADERALDO OLIVEIRA'!D14+'AERTO LUNA'!D14+'AIMÉE SILVA'!D14+'ALCIDES TEIXEIRA NETO'!D14+'ALINE MARIANO'!D14+'ALMIR FERNANDO'!D14+'AMARO CIPRIANO'!D14+'ANA LÚCIA'!D14+'ANDRÉ RÉGIS'!D14+'ANTONIO LUIZ NETO'!D14+'AUGUSTO CARRERAS'!D14+'BENJAMIN DA SAÚDE'!D14+'CHICO KIKO'!D14+'DAIZE MICHELE'!D14+'DAVI MUNIZ'!D14+'EDUARDO CHERA'!D14+'EDUARDO MARQUES'!D14+'FELIPE FRANCISMAR'!D14+'FRED FERREIRA'!D14+'GILBERTO ALVES'!D14+'GORETTI QUEIROZ'!D14+'HÉLIO GUABIRARA'!D14+'IVAN MORAES'!D14+'JAIRO BRITTO'!D14+'JAYME ASFORA'!D14+'JOÃO DA COSTA'!D14+'JÚNIOR BOCÃO'!D14+'LUIZ EUSTÁQUIO'!D14+'MARCOS DI BRIA'!D14+'NATÁLIA DE MENUDO'!D14+'RAFAEL ACIOLI'!D14+'RENATO ANTUNES'!D14+'RICARDO CRUZ'!D14+'RINALDO JÚNIOR'!D14+'RODRIGO COUTINHO'!D14+'ROGÉRIO DE LUCCA'!D14+'ROMERINHO JATOBÁ '!D14+'SAMUEL SALAZAR'!D14+'WILTON BRITO'!D14)</f>
        <v>10400</v>
      </c>
      <c r="E14" s="40">
        <f>SUM('ADERALDO OLIVEIRA'!E14+'AERTO LUNA'!E14+'AIMÉE SILVA'!E14+'ALCIDES TEIXEIRA NETO'!E14+'ALINE MARIANO'!E14+'ALMIR FERNANDO'!E14+'AMARO CIPRIANO'!E14+'ANA LÚCIA'!E14+'ANDRÉ RÉGIS'!E14+'ANTONIO LUIZ NETO'!E14+'AUGUSTO CARRERAS'!E14+'BENJAMIN DA SAÚDE'!E14+'CHICO KIKO'!E14+'DAIZE MICHELE'!E14+'DAVI MUNIZ'!E14+'EDUARDO CHERA'!E14+'EDUARDO MARQUES'!E14+'FELIPE FRANCISMAR'!E14+'FRED FERREIRA'!E14+'GILBERTO ALVES'!E14+'GORETTI QUEIROZ'!E14+'HÉLIO GUABIRARA'!E14+'IVAN MORAES'!E14+'JAIRO BRITTO'!E14+'JAYME ASFORA'!E14+'JOÃO DA COSTA'!E14+'JÚNIOR BOCÃO'!E14+'LUIZ EUSTÁQUIO'!E14+'MARCOS DI BRIA'!E14+'NATÁLIA DE MENUDO'!E14+'RAFAEL ACIOLI'!E14+'RENATO ANTUNES'!E14+'RICARDO CRUZ'!E14+'RINALDO JÚNIOR'!E14+'RODRIGO COUTINHO'!E14+'ROGÉRIO DE LUCCA'!E14+'ROMERINHO JATOBÁ '!E14+'SAMUEL SALAZAR'!E14+'WILTON BRITO'!E14)</f>
        <v>6900</v>
      </c>
      <c r="F14" s="40">
        <f>SUM('ADERALDO OLIVEIRA'!F14+'AERTO LUNA'!F14+'AIMÉE SILVA'!F14+'ALCIDES TEIXEIRA NETO'!F14+'ALINE MARIANO'!F14+'ALMIR FERNANDO'!F14+'AMARO CIPRIANO'!F14+'ANA LÚCIA'!F14+'ANDRÉ RÉGIS'!F14+'ANTONIO LUIZ NETO'!F14+'AUGUSTO CARRERAS'!F14+'BENJAMIN DA SAÚDE'!F14+'CHICO KIKO'!F14+'DAIZE MICHELE'!F14+'DAVI MUNIZ'!F14+'EDUARDO CHERA'!F14+'EDUARDO MARQUES'!F14+'FELIPE FRANCISMAR'!F14+'FRED FERREIRA'!F14+'GILBERTO ALVES'!F14+'GORETTI QUEIROZ'!F14+'HÉLIO GUABIRARA'!F14+'IVAN MORAES'!F14+'JAIRO BRITTO'!F14+'JAYME ASFORA'!F14+'JOÃO DA COSTA'!F14+'JÚNIOR BOCÃO'!F14+'LUIZ EUSTÁQUIO'!F14+'MARCOS DI BRIA'!F14+'NATÁLIA DE MENUDO'!F14+'RAFAEL ACIOLI'!F14+'RENATO ANTUNES'!F14+'RICARDO CRUZ'!F14+'RINALDO JÚNIOR'!F14+'RODRIGO COUTINHO'!F14+'ROGÉRIO DE LUCCA'!F14+'ROMERINHO JATOBÁ '!F14+'SAMUEL SALAZAR'!F14+'WILTON BRITO'!F14)</f>
        <v>10400</v>
      </c>
      <c r="G14" s="40">
        <f>SUM('ADERALDO OLIVEIRA'!G14+'AERTO LUNA'!G14+'AIMÉE SILVA'!G14+'ALCIDES TEIXEIRA NETO'!G14+'ALINE MARIANO'!G14+'ALMIR FERNANDO'!G14+'AMARO CIPRIANO'!G14+'ANA LÚCIA'!G14+'ANDRÉ RÉGIS'!G14+'ANTONIO LUIZ NETO'!G14+'AUGUSTO CARRERAS'!G14+'BENJAMIN DA SAÚDE'!G14+'CHICO KIKO'!G14+'DAIZE MICHELE'!G14+'DAVI MUNIZ'!G14+'EDUARDO CHERA'!G14+'EDUARDO MARQUES'!G14+'FELIPE FRANCISMAR'!G14+'FRED FERREIRA'!G14+'GILBERTO ALVES'!G14+'GORETTI QUEIROZ'!G14+'HÉLIO GUABIRARA'!G14+'IVAN MORAES'!G14+'JAIRO BRITTO'!G14+'JAYME ASFORA'!G14+'JOÃO DA COSTA'!G14+'JÚNIOR BOCÃO'!G14+'LUIZ EUSTÁQUIO'!G14+'MARCOS DI BRIA'!G14+'NATÁLIA DE MENUDO'!G14+'RAFAEL ACIOLI'!G14+'RENATO ANTUNES'!G14+'RICARDO CRUZ'!G14+'RINALDO JÚNIOR'!G14+'RODRIGO COUTINHO'!G14+'ROGÉRIO DE LUCCA'!G14+'ROMERINHO JATOBÁ '!G14+'SAMUEL SALAZAR'!G14+'WILTON BRITO'!G14)</f>
        <v>14795</v>
      </c>
      <c r="H14" s="40">
        <f>SUM('ADERALDO OLIVEIRA'!H14+'AERTO LUNA'!H14+'AIMÉE SILVA'!H14+'ALCIDES TEIXEIRA NETO'!H14+'ALINE MARIANO'!H14+'ALMIR FERNANDO'!H14+'AMARO CIPRIANO'!H14+'ANA LÚCIA'!H14+'ANDRÉ RÉGIS'!H14+'ANTONIO LUIZ NETO'!H14+'AUGUSTO CARRERAS'!H14+'BENJAMIN DA SAÚDE'!H14+'CHICO KIKO'!H14+'DAIZE MICHELE'!H14+'DAVI MUNIZ'!H14+'EDUARDO CHERA'!H14+'EDUARDO MARQUES'!H14+'FELIPE FRANCISMAR'!H14+'FRED FERREIRA'!H14+'GILBERTO ALVES'!H14+'GORETTI QUEIROZ'!H14+'HÉLIO GUABIRARA'!H14+'IVAN MORAES'!H14+'JAIRO BRITTO'!H14+'JAYME ASFORA'!H14+'JOÃO DA COSTA'!H14+'JÚNIOR BOCÃO'!H14+'LUIZ EUSTÁQUIO'!H14+'MARCOS DI BRIA'!H14+'NATÁLIA DE MENUDO'!H14+'RAFAEL ACIOLI'!H14+'RENATO ANTUNES'!H14+'RICARDO CRUZ'!H14+'RINALDO JÚNIOR'!H14+'RODRIGO COUTINHO'!H14+'ROGÉRIO DE LUCCA'!H14+'ROMERINHO JATOBÁ '!H14+'SAMUEL SALAZAR'!H14+'WILTON BRITO'!H14)</f>
        <v>14795</v>
      </c>
      <c r="I14" s="40">
        <f>SUM('ADERALDO OLIVEIRA'!I14+'AERTO LUNA'!I14+'AIMÉE SILVA'!I14+'ALCIDES TEIXEIRA NETO'!I14+'ALINE MARIANO'!I14+'ALMIR FERNANDO'!I14+'AMARO CIPRIANO'!I14+'ANA LÚCIA'!I14+'ANDRÉ RÉGIS'!I14+'ANTONIO LUIZ NETO'!I14+'AUGUSTO CARRERAS'!I14+'BENJAMIN DA SAÚDE'!I14+'CHICO KIKO'!I14+'DAIZE MICHELE'!I14+'DAVI MUNIZ'!I14+'EDUARDO CHERA'!I14+'EDUARDO MARQUES'!I14+'FELIPE FRANCISMAR'!I14+'FRED FERREIRA'!I14+'GILBERTO ALVES'!I14+'GORETTI QUEIROZ'!I14+'HÉLIO GUABIRARA'!I14+'IVAN MORAES'!I14+'JAIRO BRITTO'!I14+'JAYME ASFORA'!I14+'JOÃO DA COSTA'!I14+'JÚNIOR BOCÃO'!I14+'LUIZ EUSTÁQUIO'!I14+'MARCOS DI BRIA'!I14+'NATÁLIA DE MENUDO'!I14+'RAFAEL ACIOLI'!I14+'RENATO ANTUNES'!I14+'RICARDO CRUZ'!I14+'RINALDO JÚNIOR'!I14+'RODRIGO COUTINHO'!I14+'ROGÉRIO DE LUCCA'!I14+'ROMERINHO JATOBÁ '!I14+'SAMUEL SALAZAR'!I14+'WILTON BRITO'!I14)</f>
        <v>14795</v>
      </c>
      <c r="J14" s="63"/>
      <c r="K14" s="63"/>
      <c r="L14" s="63"/>
      <c r="M14" s="64"/>
    </row>
    <row r="15" spans="1:14" s="15" customFormat="1" ht="15" customHeight="1" x14ac:dyDescent="0.2">
      <c r="A15" s="41" t="s">
        <v>29</v>
      </c>
      <c r="B15" s="40">
        <f>SUM('ADERALDO OLIVEIRA'!B15+'AERTO LUNA'!B15+'AIMÉE SILVA'!B15+'ALCIDES TEIXEIRA NETO'!B15+'ALINE MARIANO'!B15+'ALMIR FERNANDO'!B15+'AMARO CIPRIANO'!B15+'ANA LÚCIA'!B15+'ANDRÉ RÉGIS'!B15+'ANTONIO LUIZ NETO'!B15+'AUGUSTO CARRERAS'!B15+'BENJAMIN DA SAÚDE'!B15+'CHICO KIKO'!B15+'DAIZE MICHELE'!B15+'DAVI MUNIZ'!B15+'EDUARDO CHERA'!B15+'EDUARDO MARQUES'!B15+'FELIPE FRANCISMAR'!B15+'FRED FERREIRA'!B15+'GILBERTO ALVES'!B15+'GORETTI QUEIROZ'!B15+'HÉLIO GUABIRARA'!B15+'IVAN MORAES'!B15+'JAIRO BRITTO'!B15+'JAYME ASFORA'!B15+'JOÃO DA COSTA'!B15+'JÚNIOR BOCÃO'!B15+'LUIZ EUSTÁQUIO'!B15+'MARCOS DI BRIA'!B15+'NATÁLIA DE MENUDO'!B15+'RAFAEL ACIOLI'!B15+'RENATO ANTUNES'!B15+'RICARDO CRUZ'!B15+'RINALDO JÚNIOR'!B15+'RODRIGO COUTINHO'!B15+'ROGÉRIO DE LUCCA'!B15+'ROMERINHO JATOBÁ '!B15+'SAMUEL SALAZAR'!B15+'WILTON BRITO'!B15)</f>
        <v>4395.21</v>
      </c>
      <c r="C15" s="40">
        <f>SUM('ADERALDO OLIVEIRA'!C15+'AERTO LUNA'!C15+'AIMÉE SILVA'!C15+'ALCIDES TEIXEIRA NETO'!C15+'ALINE MARIANO'!C15+'ALMIR FERNANDO'!C15+'AMARO CIPRIANO'!C15+'ANA LÚCIA'!C15+'ANDRÉ RÉGIS'!C15+'ANTONIO LUIZ NETO'!C15+'AUGUSTO CARRERAS'!C15+'BENJAMIN DA SAÚDE'!C15+'CHICO KIKO'!C15+'DAIZE MICHELE'!C15+'DAVI MUNIZ'!C15+'EDUARDO CHERA'!C15+'EDUARDO MARQUES'!C15+'FELIPE FRANCISMAR'!C15+'FRED FERREIRA'!C15+'GILBERTO ALVES'!C15+'GORETTI QUEIROZ'!C15+'HÉLIO GUABIRARA'!C15+'IVAN MORAES'!C15+'JAIRO BRITTO'!C15+'JAYME ASFORA'!C15+'JOÃO DA COSTA'!C15+'JÚNIOR BOCÃO'!C15+'LUIZ EUSTÁQUIO'!C15+'MARCOS DI BRIA'!C15+'NATÁLIA DE MENUDO'!C15+'RAFAEL ACIOLI'!C15+'RENATO ANTUNES'!C15+'RICARDO CRUZ'!C15+'RINALDO JÚNIOR'!C15+'RODRIGO COUTINHO'!C15+'ROGÉRIO DE LUCCA'!C15+'ROMERINHO JATOBÁ '!C15+'SAMUEL SALAZAR'!C15+'WILTON BRITO'!C15)</f>
        <v>5014.78</v>
      </c>
      <c r="D15" s="40">
        <f>SUM('ADERALDO OLIVEIRA'!D15+'AERTO LUNA'!D15+'AIMÉE SILVA'!D15+'ALCIDES TEIXEIRA NETO'!D15+'ALINE MARIANO'!D15+'ALMIR FERNANDO'!D15+'AMARO CIPRIANO'!D15+'ANA LÚCIA'!D15+'ANDRÉ RÉGIS'!D15+'ANTONIO LUIZ NETO'!D15+'AUGUSTO CARRERAS'!D15+'BENJAMIN DA SAÚDE'!D15+'CHICO KIKO'!D15+'DAIZE MICHELE'!D15+'DAVI MUNIZ'!D15+'EDUARDO CHERA'!D15+'EDUARDO MARQUES'!D15+'FELIPE FRANCISMAR'!D15+'FRED FERREIRA'!D15+'GILBERTO ALVES'!D15+'GORETTI QUEIROZ'!D15+'HÉLIO GUABIRARA'!D15+'IVAN MORAES'!D15+'JAIRO BRITTO'!D15+'JAYME ASFORA'!D15+'JOÃO DA COSTA'!D15+'JÚNIOR BOCÃO'!D15+'LUIZ EUSTÁQUIO'!D15+'MARCOS DI BRIA'!D15+'NATÁLIA DE MENUDO'!D15+'RAFAEL ACIOLI'!D15+'RENATO ANTUNES'!D15+'RICARDO CRUZ'!D15+'RINALDO JÚNIOR'!D15+'RODRIGO COUTINHO'!D15+'ROGÉRIO DE LUCCA'!D15+'ROMERINHO JATOBÁ '!D15+'SAMUEL SALAZAR'!D15+'WILTON BRITO'!D15)</f>
        <v>1675.1</v>
      </c>
      <c r="E15" s="40">
        <f>SUM('ADERALDO OLIVEIRA'!E15+'AERTO LUNA'!E15+'AIMÉE SILVA'!E15+'ALCIDES TEIXEIRA NETO'!E15+'ALINE MARIANO'!E15+'ALMIR FERNANDO'!E15+'AMARO CIPRIANO'!E15+'ANA LÚCIA'!E15+'ANDRÉ RÉGIS'!E15+'ANTONIO LUIZ NETO'!E15+'AUGUSTO CARRERAS'!E15+'BENJAMIN DA SAÚDE'!E15+'CHICO KIKO'!E15+'DAIZE MICHELE'!E15+'DAVI MUNIZ'!E15+'EDUARDO CHERA'!E15+'EDUARDO MARQUES'!E15+'FELIPE FRANCISMAR'!E15+'FRED FERREIRA'!E15+'GILBERTO ALVES'!E15+'GORETTI QUEIROZ'!E15+'HÉLIO GUABIRARA'!E15+'IVAN MORAES'!E15+'JAIRO BRITTO'!E15+'JAYME ASFORA'!E15+'JOÃO DA COSTA'!E15+'JÚNIOR BOCÃO'!E15+'LUIZ EUSTÁQUIO'!E15+'MARCOS DI BRIA'!E15+'NATÁLIA DE MENUDO'!E15+'RAFAEL ACIOLI'!E15+'RENATO ANTUNES'!E15+'RICARDO CRUZ'!E15+'RINALDO JÚNIOR'!E15+'RODRIGO COUTINHO'!E15+'ROGÉRIO DE LUCCA'!E15+'ROMERINHO JATOBÁ '!E15+'SAMUEL SALAZAR'!E15+'WILTON BRITO'!E15)</f>
        <v>400</v>
      </c>
      <c r="F15" s="40">
        <f>SUM('ADERALDO OLIVEIRA'!F15+'AERTO LUNA'!F15+'AIMÉE SILVA'!F15+'ALCIDES TEIXEIRA NETO'!F15+'ALINE MARIANO'!F15+'ALMIR FERNANDO'!F15+'AMARO CIPRIANO'!F15+'ANA LÚCIA'!F15+'ANDRÉ RÉGIS'!F15+'ANTONIO LUIZ NETO'!F15+'AUGUSTO CARRERAS'!F15+'BENJAMIN DA SAÚDE'!F15+'CHICO KIKO'!F15+'DAIZE MICHELE'!F15+'DAVI MUNIZ'!F15+'EDUARDO CHERA'!F15+'EDUARDO MARQUES'!F15+'FELIPE FRANCISMAR'!F15+'FRED FERREIRA'!F15+'GILBERTO ALVES'!F15+'GORETTI QUEIROZ'!F15+'HÉLIO GUABIRARA'!F15+'IVAN MORAES'!F15+'JAIRO BRITTO'!F15+'JAYME ASFORA'!F15+'JOÃO DA COSTA'!F15+'JÚNIOR BOCÃO'!F15+'LUIZ EUSTÁQUIO'!F15+'MARCOS DI BRIA'!F15+'NATÁLIA DE MENUDO'!F15+'RAFAEL ACIOLI'!F15+'RENATO ANTUNES'!F15+'RICARDO CRUZ'!F15+'RINALDO JÚNIOR'!F15+'RODRIGO COUTINHO'!F15+'ROGÉRIO DE LUCCA'!F15+'ROMERINHO JATOBÁ '!F15+'SAMUEL SALAZAR'!F15+'WILTON BRITO'!F15)</f>
        <v>1337</v>
      </c>
      <c r="G15" s="40">
        <f>SUM('ADERALDO OLIVEIRA'!G15+'AERTO LUNA'!G15+'AIMÉE SILVA'!G15+'ALCIDES TEIXEIRA NETO'!G15+'ALINE MARIANO'!G15+'ALMIR FERNANDO'!G15+'AMARO CIPRIANO'!G15+'ANA LÚCIA'!G15+'ANDRÉ RÉGIS'!G15+'ANTONIO LUIZ NETO'!G15+'AUGUSTO CARRERAS'!G15+'BENJAMIN DA SAÚDE'!G15+'CHICO KIKO'!G15+'DAIZE MICHELE'!G15+'DAVI MUNIZ'!G15+'EDUARDO CHERA'!G15+'EDUARDO MARQUES'!G15+'FELIPE FRANCISMAR'!G15+'FRED FERREIRA'!G15+'GILBERTO ALVES'!G15+'GORETTI QUEIROZ'!G15+'HÉLIO GUABIRARA'!G15+'IVAN MORAES'!G15+'JAIRO BRITTO'!G15+'JAYME ASFORA'!G15+'JOÃO DA COSTA'!G15+'JÚNIOR BOCÃO'!G15+'LUIZ EUSTÁQUIO'!G15+'MARCOS DI BRIA'!G15+'NATÁLIA DE MENUDO'!G15+'RAFAEL ACIOLI'!G15+'RENATO ANTUNES'!G15+'RICARDO CRUZ'!G15+'RINALDO JÚNIOR'!G15+'RODRIGO COUTINHO'!G15+'ROGÉRIO DE LUCCA'!G15+'ROMERINHO JATOBÁ '!G15+'SAMUEL SALAZAR'!G15+'WILTON BRITO'!G15)</f>
        <v>1039.55</v>
      </c>
      <c r="H15" s="40">
        <f>SUM('ADERALDO OLIVEIRA'!H15+'AERTO LUNA'!H15+'AIMÉE SILVA'!H15+'ALCIDES TEIXEIRA NETO'!H15+'ALINE MARIANO'!H15+'ALMIR FERNANDO'!H15+'AMARO CIPRIANO'!H15+'ANA LÚCIA'!H15+'ANDRÉ RÉGIS'!H15+'ANTONIO LUIZ NETO'!H15+'AUGUSTO CARRERAS'!H15+'BENJAMIN DA SAÚDE'!H15+'CHICO KIKO'!H15+'DAIZE MICHELE'!H15+'DAVI MUNIZ'!H15+'EDUARDO CHERA'!H15+'EDUARDO MARQUES'!H15+'FELIPE FRANCISMAR'!H15+'FRED FERREIRA'!H15+'GILBERTO ALVES'!H15+'GORETTI QUEIROZ'!H15+'HÉLIO GUABIRARA'!H15+'IVAN MORAES'!H15+'JAIRO BRITTO'!H15+'JAYME ASFORA'!H15+'JOÃO DA COSTA'!H15+'JÚNIOR BOCÃO'!H15+'LUIZ EUSTÁQUIO'!H15+'MARCOS DI BRIA'!H15+'NATÁLIA DE MENUDO'!H15+'RAFAEL ACIOLI'!H15+'RENATO ANTUNES'!H15+'RICARDO CRUZ'!H15+'RINALDO JÚNIOR'!H15+'RODRIGO COUTINHO'!H15+'ROGÉRIO DE LUCCA'!H15+'ROMERINHO JATOBÁ '!H15+'SAMUEL SALAZAR'!H15+'WILTON BRITO'!H15)</f>
        <v>1554.5</v>
      </c>
      <c r="I15" s="40">
        <f>SUM('ADERALDO OLIVEIRA'!I15+'AERTO LUNA'!I15+'AIMÉE SILVA'!I15+'ALCIDES TEIXEIRA NETO'!I15+'ALINE MARIANO'!I15+'ALMIR FERNANDO'!I15+'AMARO CIPRIANO'!I15+'ANA LÚCIA'!I15+'ANDRÉ RÉGIS'!I15+'ANTONIO LUIZ NETO'!I15+'AUGUSTO CARRERAS'!I15+'BENJAMIN DA SAÚDE'!I15+'CHICO KIKO'!I15+'DAIZE MICHELE'!I15+'DAVI MUNIZ'!I15+'EDUARDO CHERA'!I15+'EDUARDO MARQUES'!I15+'FELIPE FRANCISMAR'!I15+'FRED FERREIRA'!I15+'GILBERTO ALVES'!I15+'GORETTI QUEIROZ'!I15+'HÉLIO GUABIRARA'!I15+'IVAN MORAES'!I15+'JAIRO BRITTO'!I15+'JAYME ASFORA'!I15+'JOÃO DA COSTA'!I15+'JÚNIOR BOCÃO'!I15+'LUIZ EUSTÁQUIO'!I15+'MARCOS DI BRIA'!I15+'NATÁLIA DE MENUDO'!I15+'RAFAEL ACIOLI'!I15+'RENATO ANTUNES'!I15+'RICARDO CRUZ'!I15+'RINALDO JÚNIOR'!I15+'RODRIGO COUTINHO'!I15+'ROGÉRIO DE LUCCA'!I15+'ROMERINHO JATOBÁ '!I15+'SAMUEL SALAZAR'!I15+'WILTON BRITO'!I15)</f>
        <v>2466.5</v>
      </c>
      <c r="J15" s="63"/>
      <c r="K15" s="63"/>
      <c r="L15" s="63"/>
      <c r="M15" s="64"/>
    </row>
    <row r="16" spans="1:14" s="15" customFormat="1" ht="15" customHeight="1" x14ac:dyDescent="0.2">
      <c r="A16" s="41" t="s">
        <v>30</v>
      </c>
      <c r="B16" s="40">
        <f>SUM('ADERALDO OLIVEIRA'!B16+'AERTO LUNA'!B16+'AIMÉE SILVA'!B16+'ALCIDES TEIXEIRA NETO'!B16+'ALINE MARIANO'!B16+'ALMIR FERNANDO'!B16+'AMARO CIPRIANO'!B16+'ANA LÚCIA'!B16+'ANDRÉ RÉGIS'!B16+'ANTONIO LUIZ NETO'!B16+'AUGUSTO CARRERAS'!B16+'BENJAMIN DA SAÚDE'!B16+'CHICO KIKO'!B16+'DAIZE MICHELE'!B16+'DAVI MUNIZ'!B16+'EDUARDO CHERA'!B16+'EDUARDO MARQUES'!B16+'FELIPE FRANCISMAR'!B16+'FRED FERREIRA'!B16+'GILBERTO ALVES'!B16+'GORETTI QUEIROZ'!B16+'HÉLIO GUABIRARA'!B16+'IVAN MORAES'!B16+'JAIRO BRITTO'!B16+'JAYME ASFORA'!B16+'JOÃO DA COSTA'!B16+'JÚNIOR BOCÃO'!B16+'LUIZ EUSTÁQUIO'!B16+'MARCOS DI BRIA'!B16+'NATÁLIA DE MENUDO'!B16+'RAFAEL ACIOLI'!B16+'RENATO ANTUNES'!B16+'RICARDO CRUZ'!B16+'RINALDO JÚNIOR'!B16+'RODRIGO COUTINHO'!B16+'ROGÉRIO DE LUCCA'!B16+'ROMERINHO JATOBÁ '!B16+'SAMUEL SALAZAR'!B16+'WILTON BRITO'!B16)</f>
        <v>0</v>
      </c>
      <c r="C16" s="40">
        <f>SUM('ADERALDO OLIVEIRA'!C16+'AERTO LUNA'!C16+'AIMÉE SILVA'!C16+'ALCIDES TEIXEIRA NETO'!C16+'ALINE MARIANO'!C16+'ALMIR FERNANDO'!C16+'AMARO CIPRIANO'!C16+'ANA LÚCIA'!C16+'ANDRÉ RÉGIS'!C16+'ANTONIO LUIZ NETO'!C16+'AUGUSTO CARRERAS'!C16+'BENJAMIN DA SAÚDE'!C16+'CHICO KIKO'!C16+'DAIZE MICHELE'!C16+'DAVI MUNIZ'!C16+'EDUARDO CHERA'!C16+'EDUARDO MARQUES'!C16+'FELIPE FRANCISMAR'!C16+'FRED FERREIRA'!C16+'GILBERTO ALVES'!C16+'GORETTI QUEIROZ'!C16+'HÉLIO GUABIRARA'!C16+'IVAN MORAES'!C16+'JAIRO BRITTO'!C16+'JAYME ASFORA'!C16+'JOÃO DA COSTA'!C16+'JÚNIOR BOCÃO'!C16+'LUIZ EUSTÁQUIO'!C16+'MARCOS DI BRIA'!C16+'NATÁLIA DE MENUDO'!C16+'RAFAEL ACIOLI'!C16+'RENATO ANTUNES'!C16+'RICARDO CRUZ'!C16+'RINALDO JÚNIOR'!C16+'RODRIGO COUTINHO'!C16+'ROGÉRIO DE LUCCA'!C16+'ROMERINHO JATOBÁ '!C16+'SAMUEL SALAZAR'!C16+'WILTON BRITO'!C16)</f>
        <v>0</v>
      </c>
      <c r="D16" s="40">
        <f>SUM('ADERALDO OLIVEIRA'!D16+'AERTO LUNA'!D16+'AIMÉE SILVA'!D16+'ALCIDES TEIXEIRA NETO'!D16+'ALINE MARIANO'!D16+'ALMIR FERNANDO'!D16+'AMARO CIPRIANO'!D16+'ANA LÚCIA'!D16+'ANDRÉ RÉGIS'!D16+'ANTONIO LUIZ NETO'!D16+'AUGUSTO CARRERAS'!D16+'BENJAMIN DA SAÚDE'!D16+'CHICO KIKO'!D16+'DAIZE MICHELE'!D16+'DAVI MUNIZ'!D16+'EDUARDO CHERA'!D16+'EDUARDO MARQUES'!D16+'FELIPE FRANCISMAR'!D16+'FRED FERREIRA'!D16+'GILBERTO ALVES'!D16+'GORETTI QUEIROZ'!D16+'HÉLIO GUABIRARA'!D16+'IVAN MORAES'!D16+'JAIRO BRITTO'!D16+'JAYME ASFORA'!D16+'JOÃO DA COSTA'!D16+'JÚNIOR BOCÃO'!D16+'LUIZ EUSTÁQUIO'!D16+'MARCOS DI BRIA'!D16+'NATÁLIA DE MENUDO'!D16+'RAFAEL ACIOLI'!D16+'RENATO ANTUNES'!D16+'RICARDO CRUZ'!D16+'RINALDO JÚNIOR'!D16+'RODRIGO COUTINHO'!D16+'ROGÉRIO DE LUCCA'!D16+'ROMERINHO JATOBÁ '!D16+'SAMUEL SALAZAR'!D16+'WILTON BRITO'!D16)</f>
        <v>0</v>
      </c>
      <c r="E16" s="40">
        <f>SUM('ADERALDO OLIVEIRA'!E16+'AERTO LUNA'!E16+'AIMÉE SILVA'!E16+'ALCIDES TEIXEIRA NETO'!E16+'ALINE MARIANO'!E16+'ALMIR FERNANDO'!E16+'AMARO CIPRIANO'!E16+'ANA LÚCIA'!E16+'ANDRÉ RÉGIS'!E16+'ANTONIO LUIZ NETO'!E16+'AUGUSTO CARRERAS'!E16+'BENJAMIN DA SAÚDE'!E16+'CHICO KIKO'!E16+'DAIZE MICHELE'!E16+'DAVI MUNIZ'!E16+'EDUARDO CHERA'!E16+'EDUARDO MARQUES'!E16+'FELIPE FRANCISMAR'!E16+'FRED FERREIRA'!E16+'GILBERTO ALVES'!E16+'GORETTI QUEIROZ'!E16+'HÉLIO GUABIRARA'!E16+'IVAN MORAES'!E16+'JAIRO BRITTO'!E16+'JAYME ASFORA'!E16+'JOÃO DA COSTA'!E16+'JÚNIOR BOCÃO'!E16+'LUIZ EUSTÁQUIO'!E16+'MARCOS DI BRIA'!E16+'NATÁLIA DE MENUDO'!E16+'RAFAEL ACIOLI'!E16+'RENATO ANTUNES'!E16+'RICARDO CRUZ'!E16+'RINALDO JÚNIOR'!E16+'RODRIGO COUTINHO'!E16+'ROGÉRIO DE LUCCA'!E16+'ROMERINHO JATOBÁ '!E16+'SAMUEL SALAZAR'!E16+'WILTON BRITO'!E16)</f>
        <v>0</v>
      </c>
      <c r="F16" s="40">
        <f>SUM('ADERALDO OLIVEIRA'!F16+'AERTO LUNA'!F16+'AIMÉE SILVA'!F16+'ALCIDES TEIXEIRA NETO'!F16+'ALINE MARIANO'!F16+'ALMIR FERNANDO'!F16+'AMARO CIPRIANO'!F16+'ANA LÚCIA'!F16+'ANDRÉ RÉGIS'!F16+'ANTONIO LUIZ NETO'!F16+'AUGUSTO CARRERAS'!F16+'BENJAMIN DA SAÚDE'!F16+'CHICO KIKO'!F16+'DAIZE MICHELE'!F16+'DAVI MUNIZ'!F16+'EDUARDO CHERA'!F16+'EDUARDO MARQUES'!F16+'FELIPE FRANCISMAR'!F16+'FRED FERREIRA'!F16+'GILBERTO ALVES'!F16+'GORETTI QUEIROZ'!F16+'HÉLIO GUABIRARA'!F16+'IVAN MORAES'!F16+'JAIRO BRITTO'!F16+'JAYME ASFORA'!F16+'JOÃO DA COSTA'!F16+'JÚNIOR BOCÃO'!F16+'LUIZ EUSTÁQUIO'!F16+'MARCOS DI BRIA'!F16+'NATÁLIA DE MENUDO'!F16+'RAFAEL ACIOLI'!F16+'RENATO ANTUNES'!F16+'RICARDO CRUZ'!F16+'RINALDO JÚNIOR'!F16+'RODRIGO COUTINHO'!F16+'ROGÉRIO DE LUCCA'!F16+'ROMERINHO JATOBÁ '!F16+'SAMUEL SALAZAR'!F16+'WILTON BRITO'!F16)</f>
        <v>0</v>
      </c>
      <c r="G16" s="40">
        <f>SUM('ADERALDO OLIVEIRA'!G16+'AERTO LUNA'!G16+'AIMÉE SILVA'!G16+'ALCIDES TEIXEIRA NETO'!G16+'ALINE MARIANO'!G16+'ALMIR FERNANDO'!G16+'AMARO CIPRIANO'!G16+'ANA LÚCIA'!G16+'ANDRÉ RÉGIS'!G16+'ANTONIO LUIZ NETO'!G16+'AUGUSTO CARRERAS'!G16+'BENJAMIN DA SAÚDE'!G16+'CHICO KIKO'!G16+'DAIZE MICHELE'!G16+'DAVI MUNIZ'!G16+'EDUARDO CHERA'!G16+'EDUARDO MARQUES'!G16+'FELIPE FRANCISMAR'!G16+'FRED FERREIRA'!G16+'GILBERTO ALVES'!G16+'GORETTI QUEIROZ'!G16+'HÉLIO GUABIRARA'!G16+'IVAN MORAES'!G16+'JAIRO BRITTO'!G16+'JAYME ASFORA'!G16+'JOÃO DA COSTA'!G16+'JÚNIOR BOCÃO'!G16+'LUIZ EUSTÁQUIO'!G16+'MARCOS DI BRIA'!G16+'NATÁLIA DE MENUDO'!G16+'RAFAEL ACIOLI'!G16+'RENATO ANTUNES'!G16+'RICARDO CRUZ'!G16+'RINALDO JÚNIOR'!G16+'RODRIGO COUTINHO'!G16+'ROGÉRIO DE LUCCA'!G16+'ROMERINHO JATOBÁ '!G16+'SAMUEL SALAZAR'!G16+'WILTON BRITO'!G16)</f>
        <v>0</v>
      </c>
      <c r="H16" s="40">
        <f>SUM('ADERALDO OLIVEIRA'!H16+'AERTO LUNA'!H16+'AIMÉE SILVA'!H16+'ALCIDES TEIXEIRA NETO'!H16+'ALINE MARIANO'!H16+'ALMIR FERNANDO'!H16+'AMARO CIPRIANO'!H16+'ANA LÚCIA'!H16+'ANDRÉ RÉGIS'!H16+'ANTONIO LUIZ NETO'!H16+'AUGUSTO CARRERAS'!H16+'BENJAMIN DA SAÚDE'!H16+'CHICO KIKO'!H16+'DAIZE MICHELE'!H16+'DAVI MUNIZ'!H16+'EDUARDO CHERA'!H16+'EDUARDO MARQUES'!H16+'FELIPE FRANCISMAR'!H16+'FRED FERREIRA'!H16+'GILBERTO ALVES'!H16+'GORETTI QUEIROZ'!H16+'HÉLIO GUABIRARA'!H16+'IVAN MORAES'!H16+'JAIRO BRITTO'!H16+'JAYME ASFORA'!H16+'JOÃO DA COSTA'!H16+'JÚNIOR BOCÃO'!H16+'LUIZ EUSTÁQUIO'!H16+'MARCOS DI BRIA'!H16+'NATÁLIA DE MENUDO'!H16+'RAFAEL ACIOLI'!H16+'RENATO ANTUNES'!H16+'RICARDO CRUZ'!H16+'RINALDO JÚNIOR'!H16+'RODRIGO COUTINHO'!H16+'ROGÉRIO DE LUCCA'!H16+'ROMERINHO JATOBÁ '!H16+'SAMUEL SALAZAR'!H16+'WILTON BRITO'!H16)</f>
        <v>0</v>
      </c>
      <c r="I16" s="40">
        <f>SUM('ADERALDO OLIVEIRA'!I16+'AERTO LUNA'!I16+'AIMÉE SILVA'!I16+'ALCIDES TEIXEIRA NETO'!I16+'ALINE MARIANO'!I16+'ALMIR FERNANDO'!I16+'AMARO CIPRIANO'!I16+'ANA LÚCIA'!I16+'ANDRÉ RÉGIS'!I16+'ANTONIO LUIZ NETO'!I16+'AUGUSTO CARRERAS'!I16+'BENJAMIN DA SAÚDE'!I16+'CHICO KIKO'!I16+'DAIZE MICHELE'!I16+'DAVI MUNIZ'!I16+'EDUARDO CHERA'!I16+'EDUARDO MARQUES'!I16+'FELIPE FRANCISMAR'!I16+'FRED FERREIRA'!I16+'GILBERTO ALVES'!I16+'GORETTI QUEIROZ'!I16+'HÉLIO GUABIRARA'!I16+'IVAN MORAES'!I16+'JAIRO BRITTO'!I16+'JAYME ASFORA'!I16+'JOÃO DA COSTA'!I16+'JÚNIOR BOCÃO'!I16+'LUIZ EUSTÁQUIO'!I16+'MARCOS DI BRIA'!I16+'NATÁLIA DE MENUDO'!I16+'RAFAEL ACIOLI'!I16+'RENATO ANTUNES'!I16+'RICARDO CRUZ'!I16+'RINALDO JÚNIOR'!I16+'RODRIGO COUTINHO'!I16+'ROGÉRIO DE LUCCA'!I16+'ROMERINHO JATOBÁ '!I16+'SAMUEL SALAZAR'!I16+'WILTON BRITO'!I16)</f>
        <v>0</v>
      </c>
      <c r="J16" s="63"/>
      <c r="K16" s="63"/>
      <c r="L16" s="63"/>
      <c r="M16" s="64"/>
      <c r="N16" s="6"/>
    </row>
    <row r="17" spans="1:13" ht="15" customHeight="1" x14ac:dyDescent="0.2">
      <c r="A17" s="41" t="s">
        <v>31</v>
      </c>
      <c r="B17" s="40">
        <f>SUM('ADERALDO OLIVEIRA'!B17+'AERTO LUNA'!B17+'AIMÉE SILVA'!B17+'ALCIDES TEIXEIRA NETO'!B17+'ALINE MARIANO'!B17+'ALMIR FERNANDO'!B17+'AMARO CIPRIANO'!B17+'ANA LÚCIA'!B17+'ANDRÉ RÉGIS'!B17+'ANTONIO LUIZ NETO'!B17+'AUGUSTO CARRERAS'!B17+'BENJAMIN DA SAÚDE'!B17+'CHICO KIKO'!B17+'DAIZE MICHELE'!B17+'DAVI MUNIZ'!B17+'EDUARDO CHERA'!B17+'EDUARDO MARQUES'!B17+'FELIPE FRANCISMAR'!B17+'FRED FERREIRA'!B17+'GILBERTO ALVES'!B17+'GORETTI QUEIROZ'!B17+'HÉLIO GUABIRARA'!B17+'IVAN MORAES'!B17+'JAIRO BRITTO'!B17+'JAYME ASFORA'!B17+'JOÃO DA COSTA'!B17+'JÚNIOR BOCÃO'!B17+'LUIZ EUSTÁQUIO'!B17+'MARCOS DI BRIA'!B17+'NATÁLIA DE MENUDO'!B17+'RAFAEL ACIOLI'!B17+'RENATO ANTUNES'!B17+'RICARDO CRUZ'!B17+'RINALDO JÚNIOR'!B17+'RODRIGO COUTINHO'!B17+'ROGÉRIO DE LUCCA'!B17+'ROMERINHO JATOBÁ '!B17+'SAMUEL SALAZAR'!B17+'WILTON BRITO'!B17)</f>
        <v>0</v>
      </c>
      <c r="C17" s="40">
        <f>SUM('ADERALDO OLIVEIRA'!C17+'AERTO LUNA'!C17+'AIMÉE SILVA'!C17+'ALCIDES TEIXEIRA NETO'!C17+'ALINE MARIANO'!C17+'ALMIR FERNANDO'!C17+'AMARO CIPRIANO'!C17+'ANA LÚCIA'!C17+'ANDRÉ RÉGIS'!C17+'ANTONIO LUIZ NETO'!C17+'AUGUSTO CARRERAS'!C17+'BENJAMIN DA SAÚDE'!C17+'CHICO KIKO'!C17+'DAIZE MICHELE'!C17+'DAVI MUNIZ'!C17+'EDUARDO CHERA'!C17+'EDUARDO MARQUES'!C17+'FELIPE FRANCISMAR'!C17+'FRED FERREIRA'!C17+'GILBERTO ALVES'!C17+'GORETTI QUEIROZ'!C17+'HÉLIO GUABIRARA'!C17+'IVAN MORAES'!C17+'JAIRO BRITTO'!C17+'JAYME ASFORA'!C17+'JOÃO DA COSTA'!C17+'JÚNIOR BOCÃO'!C17+'LUIZ EUSTÁQUIO'!C17+'MARCOS DI BRIA'!C17+'NATÁLIA DE MENUDO'!C17+'RAFAEL ACIOLI'!C17+'RENATO ANTUNES'!C17+'RICARDO CRUZ'!C17+'RINALDO JÚNIOR'!C17+'RODRIGO COUTINHO'!C17+'ROGÉRIO DE LUCCA'!C17+'ROMERINHO JATOBÁ '!C17+'SAMUEL SALAZAR'!C17+'WILTON BRITO'!C17)</f>
        <v>0</v>
      </c>
      <c r="D17" s="40">
        <f>SUM('ADERALDO OLIVEIRA'!D17+'AERTO LUNA'!D17+'AIMÉE SILVA'!D17+'ALCIDES TEIXEIRA NETO'!D17+'ALINE MARIANO'!D17+'ALMIR FERNANDO'!D17+'AMARO CIPRIANO'!D17+'ANA LÚCIA'!D17+'ANDRÉ RÉGIS'!D17+'ANTONIO LUIZ NETO'!D17+'AUGUSTO CARRERAS'!D17+'BENJAMIN DA SAÚDE'!D17+'CHICO KIKO'!D17+'DAIZE MICHELE'!D17+'DAVI MUNIZ'!D17+'EDUARDO CHERA'!D17+'EDUARDO MARQUES'!D17+'FELIPE FRANCISMAR'!D17+'FRED FERREIRA'!D17+'GILBERTO ALVES'!D17+'GORETTI QUEIROZ'!D17+'HÉLIO GUABIRARA'!D17+'IVAN MORAES'!D17+'JAIRO BRITTO'!D17+'JAYME ASFORA'!D17+'JOÃO DA COSTA'!D17+'JÚNIOR BOCÃO'!D17+'LUIZ EUSTÁQUIO'!D17+'MARCOS DI BRIA'!D17+'NATÁLIA DE MENUDO'!D17+'RAFAEL ACIOLI'!D17+'RENATO ANTUNES'!D17+'RICARDO CRUZ'!D17+'RINALDO JÚNIOR'!D17+'RODRIGO COUTINHO'!D17+'ROGÉRIO DE LUCCA'!D17+'ROMERINHO JATOBÁ '!D17+'SAMUEL SALAZAR'!D17+'WILTON BRITO'!D17)</f>
        <v>0</v>
      </c>
      <c r="E17" s="40">
        <f>SUM('ADERALDO OLIVEIRA'!E17+'AERTO LUNA'!E17+'AIMÉE SILVA'!E17+'ALCIDES TEIXEIRA NETO'!E17+'ALINE MARIANO'!E17+'ALMIR FERNANDO'!E17+'AMARO CIPRIANO'!E17+'ANA LÚCIA'!E17+'ANDRÉ RÉGIS'!E17+'ANTONIO LUIZ NETO'!E17+'AUGUSTO CARRERAS'!E17+'BENJAMIN DA SAÚDE'!E17+'CHICO KIKO'!E17+'DAIZE MICHELE'!E17+'DAVI MUNIZ'!E17+'EDUARDO CHERA'!E17+'EDUARDO MARQUES'!E17+'FELIPE FRANCISMAR'!E17+'FRED FERREIRA'!E17+'GILBERTO ALVES'!E17+'GORETTI QUEIROZ'!E17+'HÉLIO GUABIRARA'!E17+'IVAN MORAES'!E17+'JAIRO BRITTO'!E17+'JAYME ASFORA'!E17+'JOÃO DA COSTA'!E17+'JÚNIOR BOCÃO'!E17+'LUIZ EUSTÁQUIO'!E17+'MARCOS DI BRIA'!E17+'NATÁLIA DE MENUDO'!E17+'RAFAEL ACIOLI'!E17+'RENATO ANTUNES'!E17+'RICARDO CRUZ'!E17+'RINALDO JÚNIOR'!E17+'RODRIGO COUTINHO'!E17+'ROGÉRIO DE LUCCA'!E17+'ROMERINHO JATOBÁ '!E17+'SAMUEL SALAZAR'!E17+'WILTON BRITO'!E17)</f>
        <v>0</v>
      </c>
      <c r="F17" s="40">
        <f>SUM('ADERALDO OLIVEIRA'!F17+'AERTO LUNA'!F17+'AIMÉE SILVA'!F17+'ALCIDES TEIXEIRA NETO'!F17+'ALINE MARIANO'!F17+'ALMIR FERNANDO'!F17+'AMARO CIPRIANO'!F17+'ANA LÚCIA'!F17+'ANDRÉ RÉGIS'!F17+'ANTONIO LUIZ NETO'!F17+'AUGUSTO CARRERAS'!F17+'BENJAMIN DA SAÚDE'!F17+'CHICO KIKO'!F17+'DAIZE MICHELE'!F17+'DAVI MUNIZ'!F17+'EDUARDO CHERA'!F17+'EDUARDO MARQUES'!F17+'FELIPE FRANCISMAR'!F17+'FRED FERREIRA'!F17+'GILBERTO ALVES'!F17+'GORETTI QUEIROZ'!F17+'HÉLIO GUABIRARA'!F17+'IVAN MORAES'!F17+'JAIRO BRITTO'!F17+'JAYME ASFORA'!F17+'JOÃO DA COSTA'!F17+'JÚNIOR BOCÃO'!F17+'LUIZ EUSTÁQUIO'!F17+'MARCOS DI BRIA'!F17+'NATÁLIA DE MENUDO'!F17+'RAFAEL ACIOLI'!F17+'RENATO ANTUNES'!F17+'RICARDO CRUZ'!F17+'RINALDO JÚNIOR'!F17+'RODRIGO COUTINHO'!F17+'ROGÉRIO DE LUCCA'!F17+'ROMERINHO JATOBÁ '!F17+'SAMUEL SALAZAR'!F17+'WILTON BRITO'!F17)</f>
        <v>0</v>
      </c>
      <c r="G17" s="40">
        <f>SUM('ADERALDO OLIVEIRA'!G17+'AERTO LUNA'!G17+'AIMÉE SILVA'!G17+'ALCIDES TEIXEIRA NETO'!G17+'ALINE MARIANO'!G17+'ALMIR FERNANDO'!G17+'AMARO CIPRIANO'!G17+'ANA LÚCIA'!G17+'ANDRÉ RÉGIS'!G17+'ANTONIO LUIZ NETO'!G17+'AUGUSTO CARRERAS'!G17+'BENJAMIN DA SAÚDE'!G17+'CHICO KIKO'!G17+'DAIZE MICHELE'!G17+'DAVI MUNIZ'!G17+'EDUARDO CHERA'!G17+'EDUARDO MARQUES'!G17+'FELIPE FRANCISMAR'!G17+'FRED FERREIRA'!G17+'GILBERTO ALVES'!G17+'GORETTI QUEIROZ'!G17+'HÉLIO GUABIRARA'!G17+'IVAN MORAES'!G17+'JAIRO BRITTO'!G17+'JAYME ASFORA'!G17+'JOÃO DA COSTA'!G17+'JÚNIOR BOCÃO'!G17+'LUIZ EUSTÁQUIO'!G17+'MARCOS DI BRIA'!G17+'NATÁLIA DE MENUDO'!G17+'RAFAEL ACIOLI'!G17+'RENATO ANTUNES'!G17+'RICARDO CRUZ'!G17+'RINALDO JÚNIOR'!G17+'RODRIGO COUTINHO'!G17+'ROGÉRIO DE LUCCA'!G17+'ROMERINHO JATOBÁ '!G17+'SAMUEL SALAZAR'!G17+'WILTON BRITO'!G17)</f>
        <v>0</v>
      </c>
      <c r="H17" s="40">
        <f>SUM('ADERALDO OLIVEIRA'!H17+'AERTO LUNA'!H17+'AIMÉE SILVA'!H17+'ALCIDES TEIXEIRA NETO'!H17+'ALINE MARIANO'!H17+'ALMIR FERNANDO'!H17+'AMARO CIPRIANO'!H17+'ANA LÚCIA'!H17+'ANDRÉ RÉGIS'!H17+'ANTONIO LUIZ NETO'!H17+'AUGUSTO CARRERAS'!H17+'BENJAMIN DA SAÚDE'!H17+'CHICO KIKO'!H17+'DAIZE MICHELE'!H17+'DAVI MUNIZ'!H17+'EDUARDO CHERA'!H17+'EDUARDO MARQUES'!H17+'FELIPE FRANCISMAR'!H17+'FRED FERREIRA'!H17+'GILBERTO ALVES'!H17+'GORETTI QUEIROZ'!H17+'HÉLIO GUABIRARA'!H17+'IVAN MORAES'!H17+'JAIRO BRITTO'!H17+'JAYME ASFORA'!H17+'JOÃO DA COSTA'!H17+'JÚNIOR BOCÃO'!H17+'LUIZ EUSTÁQUIO'!H17+'MARCOS DI BRIA'!H17+'NATÁLIA DE MENUDO'!H17+'RAFAEL ACIOLI'!H17+'RENATO ANTUNES'!H17+'RICARDO CRUZ'!H17+'RINALDO JÚNIOR'!H17+'RODRIGO COUTINHO'!H17+'ROGÉRIO DE LUCCA'!H17+'ROMERINHO JATOBÁ '!H17+'SAMUEL SALAZAR'!H17+'WILTON BRITO'!H17)</f>
        <v>0</v>
      </c>
      <c r="I17" s="40">
        <f>SUM('ADERALDO OLIVEIRA'!I17+'AERTO LUNA'!I17+'AIMÉE SILVA'!I17+'ALCIDES TEIXEIRA NETO'!I17+'ALINE MARIANO'!I17+'ALMIR FERNANDO'!I17+'AMARO CIPRIANO'!I17+'ANA LÚCIA'!I17+'ANDRÉ RÉGIS'!I17+'ANTONIO LUIZ NETO'!I17+'AUGUSTO CARRERAS'!I17+'BENJAMIN DA SAÚDE'!I17+'CHICO KIKO'!I17+'DAIZE MICHELE'!I17+'DAVI MUNIZ'!I17+'EDUARDO CHERA'!I17+'EDUARDO MARQUES'!I17+'FELIPE FRANCISMAR'!I17+'FRED FERREIRA'!I17+'GILBERTO ALVES'!I17+'GORETTI QUEIROZ'!I17+'HÉLIO GUABIRARA'!I17+'IVAN MORAES'!I17+'JAIRO BRITTO'!I17+'JAYME ASFORA'!I17+'JOÃO DA COSTA'!I17+'JÚNIOR BOCÃO'!I17+'LUIZ EUSTÁQUIO'!I17+'MARCOS DI BRIA'!I17+'NATÁLIA DE MENUDO'!I17+'RAFAEL ACIOLI'!I17+'RENATO ANTUNES'!I17+'RICARDO CRUZ'!I17+'RINALDO JÚNIOR'!I17+'RODRIGO COUTINHO'!I17+'ROGÉRIO DE LUCCA'!I17+'ROMERINHO JATOBÁ '!I17+'SAMUEL SALAZAR'!I17+'WILTON BRITO'!I17)</f>
        <v>0</v>
      </c>
      <c r="J17" s="63"/>
      <c r="K17" s="63"/>
      <c r="L17" s="63"/>
      <c r="M17" s="64"/>
    </row>
    <row r="18" spans="1:13" ht="15" customHeight="1" thickBot="1" x14ac:dyDescent="0.25">
      <c r="A18" s="44" t="s">
        <v>32</v>
      </c>
      <c r="B18" s="40">
        <f>SUM('ADERALDO OLIVEIRA'!B18+'AERTO LUNA'!B18+'AIMÉE SILVA'!B18+'ALCIDES TEIXEIRA NETO'!B18+'ALINE MARIANO'!B18+'ALMIR FERNANDO'!B18+'AMARO CIPRIANO'!B18+'ANA LÚCIA'!B18+'ANDRÉ RÉGIS'!B18+'ANTONIO LUIZ NETO'!B18+'AUGUSTO CARRERAS'!B18+'BENJAMIN DA SAÚDE'!B18+'CHICO KIKO'!B18+'DAIZE MICHELE'!B18+'DAVI MUNIZ'!B18+'EDUARDO CHERA'!B18+'EDUARDO MARQUES'!B18+'FELIPE FRANCISMAR'!B18+'FRED FERREIRA'!B18+'GILBERTO ALVES'!B18+'GORETTI QUEIROZ'!B18+'HÉLIO GUABIRARA'!B18+'IVAN MORAES'!B18+'JAIRO BRITTO'!B18+'JAYME ASFORA'!B18+'JOÃO DA COSTA'!B18+'JÚNIOR BOCÃO'!B18+'LUIZ EUSTÁQUIO'!B18+'MARCOS DI BRIA'!B18+'NATÁLIA DE MENUDO'!B18+'RAFAEL ACIOLI'!B18+'RENATO ANTUNES'!B18+'RICARDO CRUZ'!B18+'RINALDO JÚNIOR'!B18+'RODRIGO COUTINHO'!B18+'ROGÉRIO DE LUCCA'!B18+'ROMERINHO JATOBÁ '!B18+'SAMUEL SALAZAR'!B18+'WILTON BRITO'!B18)</f>
        <v>3160</v>
      </c>
      <c r="C18" s="40">
        <f>SUM('ADERALDO OLIVEIRA'!C18+'AERTO LUNA'!C18+'AIMÉE SILVA'!C18+'ALCIDES TEIXEIRA NETO'!C18+'ALINE MARIANO'!C18+'ALMIR FERNANDO'!C18+'AMARO CIPRIANO'!C18+'ANA LÚCIA'!C18+'ANDRÉ RÉGIS'!C18+'ANTONIO LUIZ NETO'!C18+'AUGUSTO CARRERAS'!C18+'BENJAMIN DA SAÚDE'!C18+'CHICO KIKO'!C18+'DAIZE MICHELE'!C18+'DAVI MUNIZ'!C18+'EDUARDO CHERA'!C18+'EDUARDO MARQUES'!C18+'FELIPE FRANCISMAR'!C18+'FRED FERREIRA'!C18+'GILBERTO ALVES'!C18+'GORETTI QUEIROZ'!C18+'HÉLIO GUABIRARA'!C18+'IVAN MORAES'!C18+'JAIRO BRITTO'!C18+'JAYME ASFORA'!C18+'JOÃO DA COSTA'!C18+'JÚNIOR BOCÃO'!C18+'LUIZ EUSTÁQUIO'!C18+'MARCOS DI BRIA'!C18+'NATÁLIA DE MENUDO'!C18+'RAFAEL ACIOLI'!C18+'RENATO ANTUNES'!C18+'RICARDO CRUZ'!C18+'RINALDO JÚNIOR'!C18+'RODRIGO COUTINHO'!C18+'ROGÉRIO DE LUCCA'!C18+'ROMERINHO JATOBÁ '!C18+'SAMUEL SALAZAR'!C18+'WILTON BRITO'!C18)</f>
        <v>945</v>
      </c>
      <c r="D18" s="40">
        <f>SUM('ADERALDO OLIVEIRA'!D18+'AERTO LUNA'!D18+'AIMÉE SILVA'!D18+'ALCIDES TEIXEIRA NETO'!D18+'ALINE MARIANO'!D18+'ALMIR FERNANDO'!D18+'AMARO CIPRIANO'!D18+'ANA LÚCIA'!D18+'ANDRÉ RÉGIS'!D18+'ANTONIO LUIZ NETO'!D18+'AUGUSTO CARRERAS'!D18+'BENJAMIN DA SAÚDE'!D18+'CHICO KIKO'!D18+'DAIZE MICHELE'!D18+'DAVI MUNIZ'!D18+'EDUARDO CHERA'!D18+'EDUARDO MARQUES'!D18+'FELIPE FRANCISMAR'!D18+'FRED FERREIRA'!D18+'GILBERTO ALVES'!D18+'GORETTI QUEIROZ'!D18+'HÉLIO GUABIRARA'!D18+'IVAN MORAES'!D18+'JAIRO BRITTO'!D18+'JAYME ASFORA'!D18+'JOÃO DA COSTA'!D18+'JÚNIOR BOCÃO'!D18+'LUIZ EUSTÁQUIO'!D18+'MARCOS DI BRIA'!D18+'NATÁLIA DE MENUDO'!D18+'RAFAEL ACIOLI'!D18+'RENATO ANTUNES'!D18+'RICARDO CRUZ'!D18+'RINALDO JÚNIOR'!D18+'RODRIGO COUTINHO'!D18+'ROGÉRIO DE LUCCA'!D18+'ROMERINHO JATOBÁ '!D18+'SAMUEL SALAZAR'!D18+'WILTON BRITO'!D18)</f>
        <v>3830</v>
      </c>
      <c r="E18" s="40">
        <f>SUM('ADERALDO OLIVEIRA'!E18+'AERTO LUNA'!E18+'AIMÉE SILVA'!E18+'ALCIDES TEIXEIRA NETO'!E18+'ALINE MARIANO'!E18+'ALMIR FERNANDO'!E18+'AMARO CIPRIANO'!E18+'ANA LÚCIA'!E18+'ANDRÉ RÉGIS'!E18+'ANTONIO LUIZ NETO'!E18+'AUGUSTO CARRERAS'!E18+'BENJAMIN DA SAÚDE'!E18+'CHICO KIKO'!E18+'DAIZE MICHELE'!E18+'DAVI MUNIZ'!E18+'EDUARDO CHERA'!E18+'EDUARDO MARQUES'!E18+'FELIPE FRANCISMAR'!E18+'FRED FERREIRA'!E18+'GILBERTO ALVES'!E18+'GORETTI QUEIROZ'!E18+'HÉLIO GUABIRARA'!E18+'IVAN MORAES'!E18+'JAIRO BRITTO'!E18+'JAYME ASFORA'!E18+'JOÃO DA COSTA'!E18+'JÚNIOR BOCÃO'!E18+'LUIZ EUSTÁQUIO'!E18+'MARCOS DI BRIA'!E18+'NATÁLIA DE MENUDO'!E18+'RAFAEL ACIOLI'!E18+'RENATO ANTUNES'!E18+'RICARDO CRUZ'!E18+'RINALDO JÚNIOR'!E18+'RODRIGO COUTINHO'!E18+'ROGÉRIO DE LUCCA'!E18+'ROMERINHO JATOBÁ '!E18+'SAMUEL SALAZAR'!E18+'WILTON BRITO'!E18)</f>
        <v>100</v>
      </c>
      <c r="F18" s="40">
        <f>SUM('ADERALDO OLIVEIRA'!F18+'AERTO LUNA'!F18+'AIMÉE SILVA'!F18+'ALCIDES TEIXEIRA NETO'!F18+'ALINE MARIANO'!F18+'ALMIR FERNANDO'!F18+'AMARO CIPRIANO'!F18+'ANA LÚCIA'!F18+'ANDRÉ RÉGIS'!F18+'ANTONIO LUIZ NETO'!F18+'AUGUSTO CARRERAS'!F18+'BENJAMIN DA SAÚDE'!F18+'CHICO KIKO'!F18+'DAIZE MICHELE'!F18+'DAVI MUNIZ'!F18+'EDUARDO CHERA'!F18+'EDUARDO MARQUES'!F18+'FELIPE FRANCISMAR'!F18+'FRED FERREIRA'!F18+'GILBERTO ALVES'!F18+'GORETTI QUEIROZ'!F18+'HÉLIO GUABIRARA'!F18+'IVAN MORAES'!F18+'JAIRO BRITTO'!F18+'JAYME ASFORA'!F18+'JOÃO DA COSTA'!F18+'JÚNIOR BOCÃO'!F18+'LUIZ EUSTÁQUIO'!F18+'MARCOS DI BRIA'!F18+'NATÁLIA DE MENUDO'!F18+'RAFAEL ACIOLI'!F18+'RENATO ANTUNES'!F18+'RICARDO CRUZ'!F18+'RINALDO JÚNIOR'!F18+'RODRIGO COUTINHO'!F18+'ROGÉRIO DE LUCCA'!F18+'ROMERINHO JATOBÁ '!F18+'SAMUEL SALAZAR'!F18+'WILTON BRITO'!F18)</f>
        <v>1253.5</v>
      </c>
      <c r="G18" s="40">
        <f>SUM('ADERALDO OLIVEIRA'!G18+'AERTO LUNA'!G18+'AIMÉE SILVA'!G18+'ALCIDES TEIXEIRA NETO'!G18+'ALINE MARIANO'!G18+'ALMIR FERNANDO'!G18+'AMARO CIPRIANO'!G18+'ANA LÚCIA'!G18+'ANDRÉ RÉGIS'!G18+'ANTONIO LUIZ NETO'!G18+'AUGUSTO CARRERAS'!G18+'BENJAMIN DA SAÚDE'!G18+'CHICO KIKO'!G18+'DAIZE MICHELE'!G18+'DAVI MUNIZ'!G18+'EDUARDO CHERA'!G18+'EDUARDO MARQUES'!G18+'FELIPE FRANCISMAR'!G18+'FRED FERREIRA'!G18+'GILBERTO ALVES'!G18+'GORETTI QUEIROZ'!G18+'HÉLIO GUABIRARA'!G18+'IVAN MORAES'!G18+'JAIRO BRITTO'!G18+'JAYME ASFORA'!G18+'JOÃO DA COSTA'!G18+'JÚNIOR BOCÃO'!G18+'LUIZ EUSTÁQUIO'!G18+'MARCOS DI BRIA'!G18+'NATÁLIA DE MENUDO'!G18+'RAFAEL ACIOLI'!G18+'RENATO ANTUNES'!G18+'RICARDO CRUZ'!G18+'RINALDO JÚNIOR'!G18+'RODRIGO COUTINHO'!G18+'ROGÉRIO DE LUCCA'!G18+'ROMERINHO JATOBÁ '!G18+'SAMUEL SALAZAR'!G18+'WILTON BRITO'!G18)</f>
        <v>115</v>
      </c>
      <c r="H18" s="40">
        <f>SUM('ADERALDO OLIVEIRA'!H18+'AERTO LUNA'!H18+'AIMÉE SILVA'!H18+'ALCIDES TEIXEIRA NETO'!H18+'ALINE MARIANO'!H18+'ALMIR FERNANDO'!H18+'AMARO CIPRIANO'!H18+'ANA LÚCIA'!H18+'ANDRÉ RÉGIS'!H18+'ANTONIO LUIZ NETO'!H18+'AUGUSTO CARRERAS'!H18+'BENJAMIN DA SAÚDE'!H18+'CHICO KIKO'!H18+'DAIZE MICHELE'!H18+'DAVI MUNIZ'!H18+'EDUARDO CHERA'!H18+'EDUARDO MARQUES'!H18+'FELIPE FRANCISMAR'!H18+'FRED FERREIRA'!H18+'GILBERTO ALVES'!H18+'GORETTI QUEIROZ'!H18+'HÉLIO GUABIRARA'!H18+'IVAN MORAES'!H18+'JAIRO BRITTO'!H18+'JAYME ASFORA'!H18+'JOÃO DA COSTA'!H18+'JÚNIOR BOCÃO'!H18+'LUIZ EUSTÁQUIO'!H18+'MARCOS DI BRIA'!H18+'NATÁLIA DE MENUDO'!H18+'RAFAEL ACIOLI'!H18+'RENATO ANTUNES'!H18+'RICARDO CRUZ'!H18+'RINALDO JÚNIOR'!H18+'RODRIGO COUTINHO'!H18+'ROGÉRIO DE LUCCA'!H18+'ROMERINHO JATOBÁ '!H18+'SAMUEL SALAZAR'!H18+'WILTON BRITO'!H18)</f>
        <v>100</v>
      </c>
      <c r="I18" s="40">
        <f>SUM('ADERALDO OLIVEIRA'!I18+'AERTO LUNA'!I18+'AIMÉE SILVA'!I18+'ALCIDES TEIXEIRA NETO'!I18+'ALINE MARIANO'!I18+'ALMIR FERNANDO'!I18+'AMARO CIPRIANO'!I18+'ANA LÚCIA'!I18+'ANDRÉ RÉGIS'!I18+'ANTONIO LUIZ NETO'!I18+'AUGUSTO CARRERAS'!I18+'BENJAMIN DA SAÚDE'!I18+'CHICO KIKO'!I18+'DAIZE MICHELE'!I18+'DAVI MUNIZ'!I18+'EDUARDO CHERA'!I18+'EDUARDO MARQUES'!I18+'FELIPE FRANCISMAR'!I18+'FRED FERREIRA'!I18+'GILBERTO ALVES'!I18+'GORETTI QUEIROZ'!I18+'HÉLIO GUABIRARA'!I18+'IVAN MORAES'!I18+'JAIRO BRITTO'!I18+'JAYME ASFORA'!I18+'JOÃO DA COSTA'!I18+'JÚNIOR BOCÃO'!I18+'LUIZ EUSTÁQUIO'!I18+'MARCOS DI BRIA'!I18+'NATÁLIA DE MENUDO'!I18+'RAFAEL ACIOLI'!I18+'RENATO ANTUNES'!I18+'RICARDO CRUZ'!I18+'RINALDO JÚNIOR'!I18+'RODRIGO COUTINHO'!I18+'ROGÉRIO DE LUCCA'!I18+'ROMERINHO JATOBÁ '!I18+'SAMUEL SALAZAR'!I18+'WILTON BRITO'!I18)</f>
        <v>110</v>
      </c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146376.98000000001</v>
      </c>
      <c r="C19" s="66">
        <f t="shared" ref="C19:M19" si="1">SUM(C5:C18)</f>
        <v>146906.46</v>
      </c>
      <c r="D19" s="66">
        <f t="shared" si="1"/>
        <v>149329.39000000001</v>
      </c>
      <c r="E19" s="66">
        <f t="shared" si="1"/>
        <v>123685.33</v>
      </c>
      <c r="F19" s="66">
        <f t="shared" ref="F19:G19" si="2">SUM(F5:F18)</f>
        <v>123439.57</v>
      </c>
      <c r="G19" s="66">
        <f t="shared" si="2"/>
        <v>131819.89000000001</v>
      </c>
      <c r="H19" s="66">
        <f t="shared" ref="H19:I19" si="3">SUM(H5:H18)</f>
        <v>143885.25</v>
      </c>
      <c r="I19" s="66">
        <f t="shared" si="3"/>
        <v>144645.6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40">
        <f>SUM('ADERALDO OLIVEIRA'!B20+'AERTO LUNA'!B20+'AIMÉE SILVA'!B20+'ALCIDES TEIXEIRA NETO'!B20+'ALINE MARIANO'!B20+'ALMIR FERNANDO'!B20+'AMARO CIPRIANO'!B20+'ANA LÚCIA'!B20+'ANDRÉ RÉGIS'!B20+'ANTONIO LUIZ NETO'!B20+'AUGUSTO CARRERAS'!B20+'BENJAMIN DA SAÚDE'!B20+'CHICO KIKO'!B20+'DAIZE MICHELE'!B20+'DAVI MUNIZ'!B20+'EDUARDO CHERA'!B20+'EDUARDO MARQUES'!B20+'FELIPE FRANCISMAR'!B20+'FRED FERREIRA'!B20+'GILBERTO ALVES'!B20+'GORETTI QUEIROZ'!B20+'HÉLIO GUABIRARA'!B20+'IVAN MORAES'!B20+'JAIRO BRITTO'!B20+'JAYME ASFORA'!B20+'JOÃO DA COSTA'!B20+'JÚNIOR BOCÃO'!B20+'LUIZ EUSTÁQUIO'!B20+'MARCOS DI BRIA'!B20+'NATÁLIA DE MENUDO'!B20+'RAFAEL ACIOLI'!B20+'RENATO ANTUNES'!B20+'RICARDO CRUZ'!B20+'RINALDO JÚNIOR'!B20+'RODRIGO COUTINHO'!B20+'ROGÉRIO DE LUCCA'!B20+'ROMERINHO JATOBÁ '!B20+'SAMUEL SALAZAR'!B20+'WILTON BRITO'!B20)</f>
        <v>4837.88</v>
      </c>
      <c r="C20" s="40">
        <f>SUM('ADERALDO OLIVEIRA'!C20+'AERTO LUNA'!C20+'AIMÉE SILVA'!C20+'ALCIDES TEIXEIRA NETO'!C20+'ALINE MARIANO'!C20+'ALMIR FERNANDO'!C20+'AMARO CIPRIANO'!C20+'ANA LÚCIA'!C20+'ANDRÉ RÉGIS'!C20+'ANTONIO LUIZ NETO'!C20+'AUGUSTO CARRERAS'!C20+'BENJAMIN DA SAÚDE'!C20+'CHICO KIKO'!C20+'DAIZE MICHELE'!C20+'DAVI MUNIZ'!C20+'EDUARDO CHERA'!C20+'EDUARDO MARQUES'!C20+'FELIPE FRANCISMAR'!C20+'FRED FERREIRA'!C20+'GILBERTO ALVES'!C20+'GORETTI QUEIROZ'!C20+'HÉLIO GUABIRARA'!C20+'IVAN MORAES'!C20+'JAIRO BRITTO'!C20+'JAYME ASFORA'!C20+'JOÃO DA COSTA'!C20+'JÚNIOR BOCÃO'!C20+'LUIZ EUSTÁQUIO'!C20+'MARCOS DI BRIA'!C20+'NATÁLIA DE MENUDO'!C20+'RAFAEL ACIOLI'!C20+'RENATO ANTUNES'!C20+'RICARDO CRUZ'!C20+'RINALDO JÚNIOR'!C20+'RODRIGO COUTINHO'!C20+'ROGÉRIO DE LUCCA'!C20+'ROMERINHO JATOBÁ '!C20+'SAMUEL SALAZAR'!C20+'WILTON BRITO'!C20)</f>
        <v>4341.8900000000003</v>
      </c>
      <c r="D20" s="40">
        <f>SUM('ADERALDO OLIVEIRA'!D20+'AERTO LUNA'!D20+'AIMÉE SILVA'!D20+'ALCIDES TEIXEIRA NETO'!D20+'ALINE MARIANO'!D20+'ALMIR FERNANDO'!D20+'AMARO CIPRIANO'!D20+'ANA LÚCIA'!D20+'ANDRÉ RÉGIS'!D20+'ANTONIO LUIZ NETO'!D20+'AUGUSTO CARRERAS'!D20+'BENJAMIN DA SAÚDE'!D20+'CHICO KIKO'!D20+'DAIZE MICHELE'!D20+'DAVI MUNIZ'!D20+'EDUARDO CHERA'!D20+'EDUARDO MARQUES'!D20+'FELIPE FRANCISMAR'!D20+'FRED FERREIRA'!D20+'GILBERTO ALVES'!D20+'GORETTI QUEIROZ'!D20+'HÉLIO GUABIRARA'!D20+'IVAN MORAES'!D20+'JAIRO BRITTO'!D20+'JAYME ASFORA'!D20+'JOÃO DA COSTA'!D20+'JÚNIOR BOCÃO'!D20+'LUIZ EUSTÁQUIO'!D20+'MARCOS DI BRIA'!D20+'NATÁLIA DE MENUDO'!D20+'RAFAEL ACIOLI'!D20+'RENATO ANTUNES'!D20+'RICARDO CRUZ'!D20+'RINALDO JÚNIOR'!D20+'RODRIGO COUTINHO'!D20+'ROGÉRIO DE LUCCA'!D20+'ROMERINHO JATOBÁ '!D20+'SAMUEL SALAZAR'!D20+'WILTON BRITO'!D20)</f>
        <v>6868.3399999999992</v>
      </c>
      <c r="E20" s="40">
        <f>SUM('ADERALDO OLIVEIRA'!E20+'AERTO LUNA'!E20+'AIMÉE SILVA'!E20+'ALCIDES TEIXEIRA NETO'!E20+'ALINE MARIANO'!E20+'ALMIR FERNANDO'!E20+'AMARO CIPRIANO'!E20+'ANA LÚCIA'!E20+'ANDRÉ RÉGIS'!E20+'ANTONIO LUIZ NETO'!E20+'AUGUSTO CARRERAS'!E20+'BENJAMIN DA SAÚDE'!E20+'CHICO KIKO'!E20+'DAIZE MICHELE'!E20+'DAVI MUNIZ'!E20+'EDUARDO CHERA'!E20+'EDUARDO MARQUES'!E20+'FELIPE FRANCISMAR'!E20+'FRED FERREIRA'!E20+'GILBERTO ALVES'!E20+'GORETTI QUEIROZ'!E20+'HÉLIO GUABIRARA'!E20+'IVAN MORAES'!E20+'JAIRO BRITTO'!E20+'JAYME ASFORA'!E20+'JOÃO DA COSTA'!E20+'JÚNIOR BOCÃO'!E20+'LUIZ EUSTÁQUIO'!E20+'MARCOS DI BRIA'!E20+'NATÁLIA DE MENUDO'!E20+'RAFAEL ACIOLI'!E20+'RENATO ANTUNES'!E20+'RICARDO CRUZ'!E20+'RINALDO JÚNIOR'!E20+'RODRIGO COUTINHO'!E20+'ROGÉRIO DE LUCCA'!E20+'ROMERINHO JATOBÁ '!E20+'SAMUEL SALAZAR'!E20+'WILTON BRITO'!E20)</f>
        <v>4465.74</v>
      </c>
      <c r="F20" s="40">
        <f>SUM('ADERALDO OLIVEIRA'!F20+'AERTO LUNA'!F20+'AIMÉE SILVA'!F20+'ALCIDES TEIXEIRA NETO'!F20+'ALINE MARIANO'!F20+'ALMIR FERNANDO'!F20+'AMARO CIPRIANO'!F20+'ANA LÚCIA'!F20+'ANDRÉ RÉGIS'!F20+'ANTONIO LUIZ NETO'!F20+'AUGUSTO CARRERAS'!F20+'BENJAMIN DA SAÚDE'!F20+'CHICO KIKO'!F20+'DAIZE MICHELE'!F20+'DAVI MUNIZ'!F20+'EDUARDO CHERA'!F20+'EDUARDO MARQUES'!F20+'FELIPE FRANCISMAR'!F20+'FRED FERREIRA'!F20+'GILBERTO ALVES'!F20+'GORETTI QUEIROZ'!F20+'HÉLIO GUABIRARA'!F20+'IVAN MORAES'!F20+'JAIRO BRITTO'!F20+'JAYME ASFORA'!F20+'JOÃO DA COSTA'!F20+'JÚNIOR BOCÃO'!F20+'LUIZ EUSTÁQUIO'!F20+'MARCOS DI BRIA'!F20+'NATÁLIA DE MENUDO'!F20+'RAFAEL ACIOLI'!F20+'RENATO ANTUNES'!F20+'RICARDO CRUZ'!F20+'RINALDO JÚNIOR'!F20+'RODRIGO COUTINHO'!F20+'ROGÉRIO DE LUCCA'!F20+'ROMERINHO JATOBÁ '!F20+'SAMUEL SALAZAR'!F20+'WILTON BRITO'!F20)</f>
        <v>4216.45</v>
      </c>
      <c r="G20" s="40">
        <f>SUM('ADERALDO OLIVEIRA'!G20+'AERTO LUNA'!G20+'AIMÉE SILVA'!G20+'ALCIDES TEIXEIRA NETO'!G20+'ALINE MARIANO'!G20+'ALMIR FERNANDO'!G20+'AMARO CIPRIANO'!G20+'ANA LÚCIA'!G20+'ANDRÉ RÉGIS'!G20+'ANTONIO LUIZ NETO'!G20+'AUGUSTO CARRERAS'!G20+'BENJAMIN DA SAÚDE'!G20+'CHICO KIKO'!G20+'DAIZE MICHELE'!G20+'DAVI MUNIZ'!G20+'EDUARDO CHERA'!G20+'EDUARDO MARQUES'!G20+'FELIPE FRANCISMAR'!G20+'FRED FERREIRA'!G20+'GILBERTO ALVES'!G20+'GORETTI QUEIROZ'!G20+'HÉLIO GUABIRARA'!G20+'IVAN MORAES'!G20+'JAIRO BRITTO'!G20+'JAYME ASFORA'!G20+'JOÃO DA COSTA'!G20+'JÚNIOR BOCÃO'!G20+'LUIZ EUSTÁQUIO'!G20+'MARCOS DI BRIA'!G20+'NATÁLIA DE MENUDO'!G20+'RAFAEL ACIOLI'!G20+'RENATO ANTUNES'!G20+'RICARDO CRUZ'!G20+'RINALDO JÚNIOR'!G20+'RODRIGO COUTINHO'!G20+'ROGÉRIO DE LUCCA'!G20+'ROMERINHO JATOBÁ '!G20+'SAMUEL SALAZAR'!G20+'WILTON BRITO'!G20)</f>
        <v>4018.05</v>
      </c>
      <c r="H20" s="40">
        <f>SUM('ADERALDO OLIVEIRA'!H20+'AERTO LUNA'!H20+'AIMÉE SILVA'!H20+'ALCIDES TEIXEIRA NETO'!H20+'ALINE MARIANO'!H20+'ALMIR FERNANDO'!H20+'AMARO CIPRIANO'!H20+'ANA LÚCIA'!H20+'ANDRÉ RÉGIS'!H20+'ANTONIO LUIZ NETO'!H20+'AUGUSTO CARRERAS'!H20+'BENJAMIN DA SAÚDE'!H20+'CHICO KIKO'!H20+'DAIZE MICHELE'!H20+'DAVI MUNIZ'!H20+'EDUARDO CHERA'!H20+'EDUARDO MARQUES'!H20+'FELIPE FRANCISMAR'!H20+'FRED FERREIRA'!H20+'GILBERTO ALVES'!H20+'GORETTI QUEIROZ'!H20+'HÉLIO GUABIRARA'!H20+'IVAN MORAES'!H20+'JAIRO BRITTO'!H20+'JAYME ASFORA'!H20+'JOÃO DA COSTA'!H20+'JÚNIOR BOCÃO'!H20+'LUIZ EUSTÁQUIO'!H20+'MARCOS DI BRIA'!H20+'NATÁLIA DE MENUDO'!H20+'RAFAEL ACIOLI'!H20+'RENATO ANTUNES'!H20+'RICARDO CRUZ'!H20+'RINALDO JÚNIOR'!H20+'RODRIGO COUTINHO'!H20+'ROGÉRIO DE LUCCA'!H20+'ROMERINHO JATOBÁ '!H20+'SAMUEL SALAZAR'!H20+'WILTON BRITO'!H20)</f>
        <v>5687.27</v>
      </c>
      <c r="I20" s="40">
        <f>SUM('ADERALDO OLIVEIRA'!I20+'AERTO LUNA'!I20+'AIMÉE SILVA'!I20+'ALCIDES TEIXEIRA NETO'!I20+'ALINE MARIANO'!I20+'ALMIR FERNANDO'!I20+'AMARO CIPRIANO'!I20+'ANA LÚCIA'!I20+'ANDRÉ RÉGIS'!I20+'ANTONIO LUIZ NETO'!I20+'AUGUSTO CARRERAS'!I20+'BENJAMIN DA SAÚDE'!I20+'CHICO KIKO'!I20+'DAIZE MICHELE'!I20+'DAVI MUNIZ'!I20+'EDUARDO CHERA'!I20+'EDUARDO MARQUES'!I20+'FELIPE FRANCISMAR'!I20+'FRED FERREIRA'!I20+'GILBERTO ALVES'!I20+'GORETTI QUEIROZ'!I20+'HÉLIO GUABIRARA'!I20+'IVAN MORAES'!I20+'JAIRO BRITTO'!I20+'JAYME ASFORA'!I20+'JOÃO DA COSTA'!I20+'JÚNIOR BOCÃO'!I20+'LUIZ EUSTÁQUIO'!I20+'MARCOS DI BRIA'!I20+'NATÁLIA DE MENUDO'!I20+'RAFAEL ACIOLI'!I20+'RENATO ANTUNES'!I20+'RICARDO CRUZ'!I20+'RINALDO JÚNIOR'!I20+'RODRIGO COUTINHO'!I20+'ROGÉRIO DE LUCCA'!I20+'ROMERINHO JATOBÁ '!I20+'SAMUEL SALAZAR'!I20+'WILTON BRITO'!I20)</f>
        <v>7074.42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141539.1</v>
      </c>
      <c r="C21" s="66">
        <f t="shared" ref="C21:M21" si="4">C19-C20</f>
        <v>142564.56999999998</v>
      </c>
      <c r="D21" s="66">
        <f t="shared" si="4"/>
        <v>142461.05000000002</v>
      </c>
      <c r="E21" s="66">
        <f t="shared" si="4"/>
        <v>119219.59</v>
      </c>
      <c r="F21" s="66">
        <f t="shared" ref="F21:G21" si="5">F19-F20</f>
        <v>119223.12000000001</v>
      </c>
      <c r="G21" s="66">
        <f t="shared" si="5"/>
        <v>127801.84000000001</v>
      </c>
      <c r="H21" s="66">
        <f t="shared" ref="H21:I21" si="6">H19-H20</f>
        <v>138197.98000000001</v>
      </c>
      <c r="I21" s="66">
        <f t="shared" si="6"/>
        <v>137571.18</v>
      </c>
      <c r="J21" s="66">
        <f t="shared" si="4"/>
        <v>0</v>
      </c>
      <c r="K21" s="66">
        <f t="shared" si="4"/>
        <v>0</v>
      </c>
      <c r="L21" s="66">
        <f t="shared" si="4"/>
        <v>0</v>
      </c>
      <c r="M21" s="66">
        <f t="shared" si="4"/>
        <v>0</v>
      </c>
    </row>
    <row r="22" spans="1:13" ht="15" customHeight="1" thickBot="1" x14ac:dyDescent="0.25">
      <c r="A22" s="47" t="s">
        <v>12</v>
      </c>
      <c r="B22" s="52">
        <f>AVERAGE($B$21:B21)</f>
        <v>141539.1</v>
      </c>
      <c r="C22" s="52">
        <f>AVERAGE($B$21:C21)</f>
        <v>142051.83499999999</v>
      </c>
      <c r="D22" s="52">
        <f>AVERAGE($B$21:D21)</f>
        <v>142188.24</v>
      </c>
      <c r="E22" s="52">
        <f>AVERAGE($B$21:E21)</f>
        <v>136446.07749999998</v>
      </c>
      <c r="F22" s="52">
        <f>AVERAGE($B$21:F21)</f>
        <v>133001.48599999998</v>
      </c>
      <c r="G22" s="52">
        <f>AVERAGE($B$21:G21)</f>
        <v>132134.87833333333</v>
      </c>
      <c r="H22" s="52">
        <f>AVERAGE($B$21:H21)</f>
        <v>133001.03571428571</v>
      </c>
      <c r="I22" s="52">
        <f>AVERAGE($B$21:I21)</f>
        <v>133572.30374999999</v>
      </c>
      <c r="J22" s="71"/>
      <c r="K22" s="71"/>
      <c r="L22" s="71"/>
      <c r="M22" s="72"/>
    </row>
    <row r="23" spans="1:13" ht="15" customHeight="1" thickBot="1" x14ac:dyDescent="0.25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6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>
        <v>1960</v>
      </c>
      <c r="G5" s="61">
        <v>1960</v>
      </c>
      <c r="H5" s="61">
        <v>1960</v>
      </c>
      <c r="I5" s="61">
        <v>1960</v>
      </c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>
        <v>735.72</v>
      </c>
      <c r="G6" s="61">
        <v>612.11</v>
      </c>
      <c r="H6" s="61">
        <v>612.11</v>
      </c>
      <c r="I6" s="61">
        <v>612.11</v>
      </c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>
        <v>48.43</v>
      </c>
      <c r="G7" s="61">
        <v>43.02</v>
      </c>
      <c r="H7" s="61">
        <v>53.49</v>
      </c>
      <c r="I7" s="61">
        <v>212.89</v>
      </c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>
        <v>305.86</v>
      </c>
      <c r="D9" s="61">
        <v>305.86</v>
      </c>
      <c r="E9" s="61">
        <v>305.86</v>
      </c>
      <c r="F9" s="61">
        <v>324.2</v>
      </c>
      <c r="G9" s="61">
        <v>305.86</v>
      </c>
      <c r="H9" s="61">
        <v>305.86</v>
      </c>
      <c r="I9" s="61">
        <v>305.86</v>
      </c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>
        <f>164.38+103.18</f>
        <v>267.56</v>
      </c>
      <c r="G10" s="61">
        <f>164.38+106.98</f>
        <v>271.36</v>
      </c>
      <c r="H10" s="61">
        <f>164.38+106.88</f>
        <v>271.26</v>
      </c>
      <c r="I10" s="61">
        <f>174.42+106.98</f>
        <v>281.39999999999998</v>
      </c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 x14ac:dyDescent="0.3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3335.91</v>
      </c>
      <c r="G19" s="66">
        <f t="shared" si="1"/>
        <v>3192.3500000000004</v>
      </c>
      <c r="H19" s="66">
        <f t="shared" si="1"/>
        <v>3202.7200000000003</v>
      </c>
      <c r="I19" s="66">
        <f t="shared" si="1"/>
        <v>3372.26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 x14ac:dyDescent="0.3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33.93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4" s="38" customFormat="1" ht="15" customHeight="1" thickBot="1" x14ac:dyDescent="0.3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3301.98</v>
      </c>
      <c r="G21" s="66">
        <f t="shared" si="2"/>
        <v>3192.3500000000004</v>
      </c>
      <c r="H21" s="66">
        <f t="shared" si="2"/>
        <v>3202.7200000000003</v>
      </c>
      <c r="I21" s="66">
        <f t="shared" si="2"/>
        <v>3372.26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 x14ac:dyDescent="0.3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52">
        <f>AVERAGE($B$21:F21)</f>
        <v>3510.3879999999999</v>
      </c>
      <c r="G22" s="52">
        <f>AVERAGE($B$21:G21)</f>
        <v>3457.3816666666667</v>
      </c>
      <c r="H22" s="52">
        <f>AVERAGE($B$21:H21)</f>
        <v>3421.0014285714287</v>
      </c>
      <c r="I22" s="52">
        <f>AVERAGE($B$21:I21)</f>
        <v>3414.9087500000005</v>
      </c>
      <c r="J22" s="71"/>
      <c r="K22" s="71"/>
      <c r="L22" s="71"/>
      <c r="M22" s="72"/>
    </row>
    <row r="23" spans="1:14" s="38" customFormat="1" ht="15" customHeight="1" thickBot="1" x14ac:dyDescent="0.3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topLeftCell="B1" zoomScaleNormal="100" workbookViewId="0">
      <selection activeCell="I22" sqref="I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71">
        <v>0</v>
      </c>
      <c r="H22" s="71">
        <v>0</v>
      </c>
      <c r="I22" s="71">
        <v>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 x14ac:dyDescent="0.2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 x14ac:dyDescent="0.2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>
        <v>4200</v>
      </c>
      <c r="G12" s="63"/>
      <c r="H12" s="63"/>
      <c r="I12" s="63"/>
      <c r="J12" s="63"/>
      <c r="K12" s="63"/>
      <c r="L12" s="63"/>
      <c r="M12" s="64"/>
    </row>
    <row r="13" spans="1:13" s="6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>
        <v>4395</v>
      </c>
      <c r="H14" s="63">
        <v>4395</v>
      </c>
      <c r="I14" s="63">
        <v>4395</v>
      </c>
      <c r="J14" s="63"/>
      <c r="K14" s="63"/>
      <c r="L14" s="63"/>
      <c r="M14" s="64"/>
    </row>
    <row r="15" spans="1:13" s="6" customFormat="1" ht="15" customHeight="1" x14ac:dyDescent="0.2">
      <c r="A15" s="55" t="s">
        <v>29</v>
      </c>
      <c r="B15" s="40"/>
      <c r="C15" s="63">
        <v>202.2</v>
      </c>
      <c r="D15" s="63"/>
      <c r="E15" s="61"/>
      <c r="F15" s="61"/>
      <c r="G15" s="63"/>
      <c r="H15" s="63">
        <v>242.35</v>
      </c>
      <c r="I15" s="63"/>
      <c r="J15" s="63"/>
      <c r="K15" s="63"/>
      <c r="L15" s="63"/>
      <c r="M15" s="64"/>
    </row>
    <row r="16" spans="1:13" s="6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4200</v>
      </c>
      <c r="G19" s="66">
        <f t="shared" si="1"/>
        <v>4395</v>
      </c>
      <c r="H19" s="66">
        <f t="shared" si="1"/>
        <v>4637.3500000000004</v>
      </c>
      <c r="I19" s="66">
        <f t="shared" si="1"/>
        <v>4395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242.35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4200</v>
      </c>
      <c r="G21" s="66">
        <f t="shared" si="2"/>
        <v>4395</v>
      </c>
      <c r="H21" s="66">
        <f t="shared" si="2"/>
        <v>4395</v>
      </c>
      <c r="I21" s="66">
        <f t="shared" si="2"/>
        <v>4395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52">
        <f>AVERAGE($B$21:F21)</f>
        <v>4240.4400000000005</v>
      </c>
      <c r="G22" s="52">
        <f>AVERAGE($B$21:G21)</f>
        <v>4266.2</v>
      </c>
      <c r="H22" s="52">
        <f>AVERAGE($B$21:H21)</f>
        <v>4284.6000000000004</v>
      </c>
      <c r="I22" s="52">
        <f>AVERAGE($B$21:I21)</f>
        <v>4298.3999999999996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>
        <v>114.84</v>
      </c>
      <c r="G7" s="61">
        <v>117.35</v>
      </c>
      <c r="H7" s="61">
        <v>99.04</v>
      </c>
      <c r="I7" s="61">
        <v>116.77</v>
      </c>
      <c r="J7" s="61"/>
      <c r="K7" s="61"/>
      <c r="L7" s="61"/>
      <c r="M7" s="62"/>
    </row>
    <row r="8" spans="1:13" ht="15" customHeight="1" x14ac:dyDescent="0.2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>
        <v>45.98</v>
      </c>
      <c r="G8" s="61">
        <v>45.08</v>
      </c>
      <c r="H8" s="61">
        <v>46.96</v>
      </c>
      <c r="I8" s="61">
        <v>46.28</v>
      </c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>
        <v>620.58000000000004</v>
      </c>
      <c r="G9" s="61">
        <v>620.58000000000004</v>
      </c>
      <c r="H9" s="61">
        <v>620.58000000000004</v>
      </c>
      <c r="I9" s="61">
        <v>620.58000000000004</v>
      </c>
      <c r="J9" s="61"/>
      <c r="K9" s="61"/>
      <c r="L9" s="61"/>
      <c r="M9" s="62"/>
    </row>
    <row r="10" spans="1:13" ht="15" customHeight="1" x14ac:dyDescent="0.2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>
        <v>152.1</v>
      </c>
      <c r="G10" s="61">
        <v>147.09</v>
      </c>
      <c r="H10" s="61">
        <v>152.05000000000001</v>
      </c>
      <c r="I10" s="61">
        <v>147.34</v>
      </c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3433.5</v>
      </c>
      <c r="G19" s="66">
        <f t="shared" si="1"/>
        <v>3430.1</v>
      </c>
      <c r="H19" s="66">
        <f t="shared" si="1"/>
        <v>3418.63</v>
      </c>
      <c r="I19" s="66">
        <f t="shared" si="1"/>
        <v>3430.9700000000003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>
        <v>49.84</v>
      </c>
      <c r="G20" s="63">
        <v>53.15</v>
      </c>
      <c r="H20" s="63">
        <v>36.380000000000003</v>
      </c>
      <c r="I20" s="63">
        <v>43.64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3383.66</v>
      </c>
      <c r="G21" s="66">
        <f t="shared" si="2"/>
        <v>3376.95</v>
      </c>
      <c r="H21" s="66">
        <f t="shared" si="2"/>
        <v>3382.25</v>
      </c>
      <c r="I21" s="66">
        <f t="shared" si="2"/>
        <v>3387.3300000000004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52">
        <f>AVERAGE($B$21:F21)</f>
        <v>3623.9859999999999</v>
      </c>
      <c r="G22" s="52">
        <f>AVERAGE($B$21:G21)</f>
        <v>3582.8133333333335</v>
      </c>
      <c r="H22" s="52">
        <f>AVERAGE($B$21:H21)</f>
        <v>3554.1614285714286</v>
      </c>
      <c r="I22" s="52">
        <f>AVERAGE($B$21:I21)</f>
        <v>3533.3075000000003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>
        <v>1000</v>
      </c>
      <c r="G5" s="61">
        <v>1000</v>
      </c>
      <c r="H5" s="61">
        <v>1000</v>
      </c>
      <c r="I5" s="61">
        <v>1000</v>
      </c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>
        <v>118.73</v>
      </c>
      <c r="G7" s="61">
        <v>52.35</v>
      </c>
      <c r="H7" s="61">
        <v>118.48</v>
      </c>
      <c r="I7" s="61">
        <v>179.59</v>
      </c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>
        <v>3500</v>
      </c>
      <c r="G14" s="61">
        <v>3500</v>
      </c>
      <c r="H14" s="61">
        <v>3500</v>
      </c>
      <c r="I14" s="61">
        <v>3500</v>
      </c>
      <c r="J14" s="63"/>
      <c r="K14" s="63"/>
      <c r="L14" s="63"/>
      <c r="M14" s="64"/>
    </row>
    <row r="15" spans="1:13" s="15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>SUM(E5:E18)</f>
        <v>1635.28</v>
      </c>
      <c r="F19" s="66">
        <f t="shared" si="1"/>
        <v>4618.7299999999996</v>
      </c>
      <c r="G19" s="66">
        <f t="shared" si="1"/>
        <v>4552.3500000000004</v>
      </c>
      <c r="H19" s="66">
        <f t="shared" si="1"/>
        <v>4618.4799999999996</v>
      </c>
      <c r="I19" s="66">
        <f t="shared" si="1"/>
        <v>4679.59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>
        <v>18.73</v>
      </c>
      <c r="G20" s="63">
        <v>2.21</v>
      </c>
      <c r="H20" s="63">
        <v>18.48</v>
      </c>
      <c r="I20" s="63">
        <v>79.59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>E19-E20</f>
        <v>1629.74</v>
      </c>
      <c r="F21" s="66">
        <f t="shared" si="2"/>
        <v>4600</v>
      </c>
      <c r="G21" s="66">
        <f t="shared" si="2"/>
        <v>4550.1400000000003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52">
        <f>AVERAGE($B$21:F21)</f>
        <v>4005.9479999999994</v>
      </c>
      <c r="G22" s="52">
        <f>AVERAGE($B$21:G21)</f>
        <v>4096.6466666666665</v>
      </c>
      <c r="H22" s="52">
        <f>AVERAGE($B$21:H21)</f>
        <v>4168.5542857142855</v>
      </c>
      <c r="I22" s="52">
        <f>AVERAGE($B$21:I21)</f>
        <v>4222.4849999999997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11" sqref="I11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 x14ac:dyDescent="0.3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 x14ac:dyDescent="0.3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 x14ac:dyDescent="0.25">
      <c r="A10" s="54" t="s">
        <v>24</v>
      </c>
      <c r="B10" s="37"/>
      <c r="C10" s="61"/>
      <c r="D10" s="61">
        <v>119.32</v>
      </c>
      <c r="E10" s="61">
        <v>118.49</v>
      </c>
      <c r="F10" s="61">
        <v>118.33</v>
      </c>
      <c r="G10" s="61">
        <v>118.33</v>
      </c>
      <c r="H10" s="61">
        <v>115.99</v>
      </c>
      <c r="I10" s="61">
        <v>115.45</v>
      </c>
      <c r="J10" s="61"/>
      <c r="K10" s="61"/>
      <c r="L10" s="61"/>
      <c r="M10" s="62"/>
    </row>
    <row r="11" spans="1:13" s="89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 x14ac:dyDescent="0.25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 x14ac:dyDescent="0.25">
      <c r="A14" s="55" t="s">
        <v>28</v>
      </c>
      <c r="B14" s="40">
        <f t="shared" ref="B14:I14" si="0">2500+1000</f>
        <v>3500</v>
      </c>
      <c r="C14" s="40">
        <f t="shared" si="0"/>
        <v>3500</v>
      </c>
      <c r="D14" s="40">
        <f t="shared" si="0"/>
        <v>3500</v>
      </c>
      <c r="E14" s="40">
        <f t="shared" si="0"/>
        <v>3500</v>
      </c>
      <c r="F14" s="40">
        <f t="shared" si="0"/>
        <v>3500</v>
      </c>
      <c r="G14" s="40">
        <f t="shared" si="0"/>
        <v>3500</v>
      </c>
      <c r="H14" s="40">
        <f t="shared" si="0"/>
        <v>3500</v>
      </c>
      <c r="I14" s="40">
        <f t="shared" si="0"/>
        <v>3500</v>
      </c>
      <c r="J14" s="63"/>
      <c r="K14" s="63"/>
      <c r="L14" s="63"/>
      <c r="M14" s="64"/>
    </row>
    <row r="15" spans="1:13" s="91" customFormat="1" ht="15" customHeight="1" x14ac:dyDescent="0.25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91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 x14ac:dyDescent="0.3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 x14ac:dyDescent="0.3">
      <c r="A19" s="45" t="s">
        <v>33</v>
      </c>
      <c r="B19" s="46">
        <f t="shared" ref="B19" si="1">SUM(B5:B18)</f>
        <v>4498.1000000000004</v>
      </c>
      <c r="C19" s="66">
        <f t="shared" ref="C19:M19" si="2">SUM(C5:C18)</f>
        <v>4567.3</v>
      </c>
      <c r="D19" s="66">
        <f t="shared" si="2"/>
        <v>4594.5200000000004</v>
      </c>
      <c r="E19" s="66">
        <f t="shared" si="2"/>
        <v>3618.49</v>
      </c>
      <c r="F19" s="66">
        <f t="shared" si="2"/>
        <v>3618.33</v>
      </c>
      <c r="G19" s="66">
        <f t="shared" si="2"/>
        <v>3618.33</v>
      </c>
      <c r="H19" s="66">
        <f t="shared" si="2"/>
        <v>3615.99</v>
      </c>
      <c r="I19" s="66">
        <f t="shared" si="2"/>
        <v>3615.45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s="89" customFormat="1" ht="15" customHeight="1" thickBot="1" x14ac:dyDescent="0.3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>
        <v>2.34</v>
      </c>
      <c r="G20" s="63">
        <v>2.34</v>
      </c>
      <c r="H20" s="63">
        <v>0</v>
      </c>
      <c r="I20" s="63">
        <v>0</v>
      </c>
      <c r="J20" s="63"/>
      <c r="K20" s="63"/>
      <c r="L20" s="63"/>
      <c r="M20" s="64"/>
    </row>
    <row r="21" spans="1:13" s="89" customFormat="1" ht="15" customHeight="1" thickBot="1" x14ac:dyDescent="0.3">
      <c r="A21" s="45" t="s">
        <v>15</v>
      </c>
      <c r="B21" s="46">
        <f>B19-B20</f>
        <v>4498.1000000000004</v>
      </c>
      <c r="C21" s="66">
        <f t="shared" ref="C21:M21" si="3">C19-C20</f>
        <v>4567.3</v>
      </c>
      <c r="D21" s="66">
        <f t="shared" si="3"/>
        <v>4591.1900000000005</v>
      </c>
      <c r="E21" s="66">
        <f t="shared" si="3"/>
        <v>3615.99</v>
      </c>
      <c r="F21" s="66">
        <f t="shared" si="3"/>
        <v>3615.99</v>
      </c>
      <c r="G21" s="66">
        <f t="shared" si="3"/>
        <v>3615.99</v>
      </c>
      <c r="H21" s="66">
        <f t="shared" si="3"/>
        <v>3615.99</v>
      </c>
      <c r="I21" s="66">
        <f t="shared" si="3"/>
        <v>3615.45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s="89" customFormat="1" ht="15" customHeight="1" thickBot="1" x14ac:dyDescent="0.3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52">
        <f>AVERAGE($B$21:F21)</f>
        <v>4177.7139999999999</v>
      </c>
      <c r="G22" s="52">
        <f>AVERAGE($B$21:G21)</f>
        <v>4084.0933333333328</v>
      </c>
      <c r="H22" s="52">
        <f>AVERAGE($B$21:H21)</f>
        <v>4017.2214285714281</v>
      </c>
      <c r="I22" s="52">
        <f>AVERAGE($B$21:I21)</f>
        <v>3966.9999999999995</v>
      </c>
      <c r="J22" s="71"/>
      <c r="K22" s="71"/>
      <c r="L22" s="71"/>
      <c r="M22" s="72"/>
    </row>
    <row r="23" spans="1:13" s="89" customFormat="1" ht="15" customHeight="1" thickBot="1" x14ac:dyDescent="0.3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>
        <v>4200</v>
      </c>
      <c r="G5" s="61">
        <v>4200</v>
      </c>
      <c r="H5" s="61">
        <v>4200</v>
      </c>
      <c r="I5" s="61">
        <v>4200</v>
      </c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>
        <v>353.62</v>
      </c>
      <c r="G7" s="61">
        <v>260.35000000000002</v>
      </c>
      <c r="H7" s="61">
        <v>249.4</v>
      </c>
      <c r="I7" s="61">
        <v>557.6</v>
      </c>
      <c r="J7" s="61"/>
      <c r="K7" s="61"/>
      <c r="L7" s="61"/>
      <c r="M7" s="62"/>
    </row>
    <row r="8" spans="1:13" ht="15" customHeight="1" x14ac:dyDescent="0.2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>
        <v>45.08</v>
      </c>
      <c r="G8" s="61">
        <v>65.28</v>
      </c>
      <c r="H8" s="61">
        <v>46.57</v>
      </c>
      <c r="I8" s="61">
        <v>76.28</v>
      </c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>
        <v>442.51</v>
      </c>
      <c r="E9" s="61">
        <v>442.51</v>
      </c>
      <c r="F9" s="61">
        <v>442.51</v>
      </c>
      <c r="G9" s="61">
        <v>442.51</v>
      </c>
      <c r="H9" s="61">
        <v>442.51</v>
      </c>
      <c r="I9" s="61">
        <v>442.51</v>
      </c>
      <c r="J9" s="61"/>
      <c r="K9" s="61"/>
      <c r="L9" s="61"/>
      <c r="M9" s="62"/>
    </row>
    <row r="10" spans="1:13" ht="15" customHeight="1" x14ac:dyDescent="0.2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>
        <v>169.73</v>
      </c>
      <c r="I10" s="61">
        <v>163.98</v>
      </c>
      <c r="J10" s="61"/>
      <c r="K10" s="61"/>
      <c r="L10" s="61"/>
      <c r="M10" s="62"/>
    </row>
    <row r="11" spans="1:13" s="17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5041.21</v>
      </c>
      <c r="G19" s="66">
        <f t="shared" si="1"/>
        <v>4968.1400000000003</v>
      </c>
      <c r="H19" s="66">
        <f t="shared" si="1"/>
        <v>5108.2099999999991</v>
      </c>
      <c r="I19" s="66">
        <f t="shared" si="1"/>
        <v>5440.37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>
        <v>441.21</v>
      </c>
      <c r="G20" s="63">
        <v>368.14</v>
      </c>
      <c r="H20" s="63">
        <v>508.21</v>
      </c>
      <c r="I20" s="63">
        <v>840.37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4599.9999999999991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>
        <v>3200</v>
      </c>
      <c r="G5" s="61">
        <v>3200</v>
      </c>
      <c r="H5" s="61">
        <v>3200</v>
      </c>
      <c r="I5" s="61">
        <v>3200</v>
      </c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40">
        <v>1400</v>
      </c>
      <c r="G14" s="40">
        <v>1400</v>
      </c>
      <c r="H14" s="40">
        <v>1400</v>
      </c>
      <c r="I14" s="40">
        <v>1400</v>
      </c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4600</v>
      </c>
      <c r="I19" s="66">
        <f t="shared" si="1"/>
        <v>4600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>
        <v>4340</v>
      </c>
      <c r="G12" s="61">
        <v>4200</v>
      </c>
      <c r="H12" s="63">
        <v>4340</v>
      </c>
      <c r="I12" s="63">
        <v>4340</v>
      </c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4340</v>
      </c>
      <c r="G19" s="66">
        <f t="shared" si="1"/>
        <v>4200</v>
      </c>
      <c r="H19" s="66">
        <f t="shared" si="1"/>
        <v>4340</v>
      </c>
      <c r="I19" s="66">
        <f t="shared" si="1"/>
        <v>4340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1357.02</v>
      </c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4340</v>
      </c>
      <c r="G21" s="66">
        <f t="shared" si="2"/>
        <v>4200</v>
      </c>
      <c r="H21" s="66">
        <f t="shared" si="2"/>
        <v>4340</v>
      </c>
      <c r="I21" s="66">
        <f t="shared" si="2"/>
        <v>2982.98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52">
        <f>AVERAGE($B$21:F21)</f>
        <v>4256</v>
      </c>
      <c r="G22" s="52">
        <f>AVERAGE($B$21:G21)</f>
        <v>4246.666666666667</v>
      </c>
      <c r="H22" s="52">
        <f>AVERAGE($B$21:H21)</f>
        <v>4260</v>
      </c>
      <c r="I22" s="52">
        <f>AVERAGE($B$21:I21)</f>
        <v>4100.3725000000004</v>
      </c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 x14ac:dyDescent="0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 x14ac:dyDescent="0.2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 x14ac:dyDescent="0.2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 x14ac:dyDescent="0.2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 x14ac:dyDescent="0.2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 x14ac:dyDescent="0.2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 x14ac:dyDescent="0.2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>
        <f>2325+2325</f>
        <v>4650</v>
      </c>
      <c r="I12" s="63">
        <f>2325+2325</f>
        <v>4650</v>
      </c>
      <c r="J12" s="63"/>
      <c r="K12" s="63"/>
      <c r="L12" s="63"/>
      <c r="M12" s="64"/>
    </row>
    <row r="13" spans="1:14" s="15" customFormat="1" ht="15" customHeight="1" x14ac:dyDescent="0.2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 x14ac:dyDescent="0.2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 x14ac:dyDescent="0.2">
      <c r="A15" s="41" t="s">
        <v>29</v>
      </c>
      <c r="B15" s="40"/>
      <c r="C15" s="63"/>
      <c r="D15" s="63"/>
      <c r="E15" s="61"/>
      <c r="F15" s="61"/>
      <c r="G15" s="63"/>
      <c r="H15" s="63"/>
      <c r="I15" s="63">
        <v>99.5</v>
      </c>
      <c r="J15" s="63"/>
      <c r="K15" s="63"/>
      <c r="L15" s="63"/>
      <c r="M15" s="64"/>
    </row>
    <row r="16" spans="1:14" s="15" customFormat="1" ht="15" customHeight="1" x14ac:dyDescent="0.2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 x14ac:dyDescent="0.2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44" t="s">
        <v>32</v>
      </c>
      <c r="B18" s="59"/>
      <c r="C18" s="65"/>
      <c r="D18" s="65"/>
      <c r="E18" s="61"/>
      <c r="F18" s="61">
        <v>1148.5</v>
      </c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1148.5</v>
      </c>
      <c r="G19" s="66">
        <f t="shared" si="1"/>
        <v>0</v>
      </c>
      <c r="H19" s="66">
        <f t="shared" si="1"/>
        <v>4650</v>
      </c>
      <c r="I19" s="66">
        <f t="shared" si="1"/>
        <v>4749.5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149.5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1148.5</v>
      </c>
      <c r="G21" s="66">
        <f t="shared" si="2"/>
        <v>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52">
        <f>AVERAGE($B$21:F21)</f>
        <v>3819.7</v>
      </c>
      <c r="G22" s="52">
        <f>AVERAGE($B$21:G21)</f>
        <v>3183.0833333333335</v>
      </c>
      <c r="H22" s="52">
        <f>AVERAGE($B$21:H21)</f>
        <v>3385.5</v>
      </c>
      <c r="I22" s="52">
        <f>AVERAGE($B$21:I21)</f>
        <v>3537.3125</v>
      </c>
      <c r="J22" s="71"/>
      <c r="K22" s="71"/>
      <c r="L22" s="71"/>
      <c r="M22" s="72"/>
    </row>
    <row r="23" spans="1:13" ht="15" customHeight="1" thickBot="1" x14ac:dyDescent="0.25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3" sqref="I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1">
        <v>4600</v>
      </c>
      <c r="G12" s="61">
        <v>4600</v>
      </c>
      <c r="H12" s="63">
        <v>4753.33</v>
      </c>
      <c r="I12" s="63">
        <v>4753.33</v>
      </c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4753.33</v>
      </c>
      <c r="I19" s="66">
        <f t="shared" si="1"/>
        <v>4753.33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>
        <v>0</v>
      </c>
      <c r="G20" s="63">
        <v>0</v>
      </c>
      <c r="H20" s="63">
        <v>153.33000000000001</v>
      </c>
      <c r="I20" s="63">
        <v>153.33000000000001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52">
        <f>AVERAGE($B$21:F21)</f>
        <v>4569.3339999999998</v>
      </c>
      <c r="G22" s="52">
        <f>AVERAGE($B$21:G21)</f>
        <v>4574.4449999999997</v>
      </c>
      <c r="H22" s="52">
        <f>AVERAGE($B$21:H21)</f>
        <v>4578.0957142857142</v>
      </c>
      <c r="I22" s="52">
        <f>AVERAGE($B$21:I21)</f>
        <v>4580.8337499999998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 x14ac:dyDescent="0.2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 x14ac:dyDescent="0.2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52">
        <f>AVERAGE($B$21:F21)</f>
        <v>2521.96</v>
      </c>
      <c r="G22" s="52">
        <f>AVERAGE($B$21:G21)</f>
        <v>2101.6333333333332</v>
      </c>
      <c r="H22" s="52">
        <f>AVERAGE($B$21:H21)</f>
        <v>1801.3999999999999</v>
      </c>
      <c r="I22" s="52">
        <f>AVERAGE($B$21:I21)</f>
        <v>1576.2249999999999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>
        <v>1400</v>
      </c>
      <c r="G5" s="61">
        <v>1400</v>
      </c>
      <c r="H5" s="61">
        <v>1400</v>
      </c>
      <c r="I5" s="61">
        <v>1400</v>
      </c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37">
        <v>678</v>
      </c>
      <c r="G6" s="37">
        <v>678</v>
      </c>
      <c r="H6" s="37">
        <v>678</v>
      </c>
      <c r="I6" s="37">
        <v>678</v>
      </c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37">
        <v>344</v>
      </c>
      <c r="G9" s="37">
        <v>344</v>
      </c>
      <c r="H9" s="37">
        <v>344</v>
      </c>
      <c r="I9" s="37">
        <v>344</v>
      </c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1"/>
      <c r="G11" s="61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>
        <v>2550</v>
      </c>
      <c r="G12" s="63">
        <v>2550</v>
      </c>
      <c r="H12" s="63">
        <v>2550</v>
      </c>
      <c r="I12" s="63">
        <f>1350+1350</f>
        <v>2700</v>
      </c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4972</v>
      </c>
      <c r="G19" s="66">
        <f t="shared" si="1"/>
        <v>4972</v>
      </c>
      <c r="H19" s="66">
        <f t="shared" si="1"/>
        <v>4972</v>
      </c>
      <c r="I19" s="66">
        <f t="shared" si="1"/>
        <v>5122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>
        <v>372</v>
      </c>
      <c r="G20" s="63">
        <v>372</v>
      </c>
      <c r="H20" s="63">
        <v>372</v>
      </c>
      <c r="I20" s="63">
        <v>522</v>
      </c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>
        <v>4650</v>
      </c>
      <c r="G12" s="61">
        <v>4500</v>
      </c>
      <c r="H12" s="63">
        <v>4650</v>
      </c>
      <c r="I12" s="63">
        <v>4650</v>
      </c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4650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50</v>
      </c>
      <c r="G20" s="63">
        <v>0</v>
      </c>
      <c r="H20" s="63">
        <v>50</v>
      </c>
      <c r="I20" s="63">
        <v>50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4600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52">
        <f>AVERAGE($B$21:F21)</f>
        <v>4530</v>
      </c>
      <c r="G22" s="52">
        <f>AVERAGE($B$21:G21)</f>
        <v>4525</v>
      </c>
      <c r="H22" s="52">
        <f>AVERAGE($B$21:H21)</f>
        <v>4535.7142857142853</v>
      </c>
      <c r="I22" s="52">
        <f>AVERAGE($B$21:I21)</f>
        <v>4543.75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I9" sqref="I9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53" t="s">
        <v>19</v>
      </c>
      <c r="B5" s="61">
        <v>1618.2</v>
      </c>
      <c r="C5" s="61">
        <f t="shared" ref="C5:I5" si="0">1614.3+3.9</f>
        <v>1618.2</v>
      </c>
      <c r="D5" s="61">
        <f t="shared" si="0"/>
        <v>1618.2</v>
      </c>
      <c r="E5" s="61">
        <f t="shared" si="0"/>
        <v>1618.2</v>
      </c>
      <c r="F5" s="61">
        <f t="shared" si="0"/>
        <v>1618.2</v>
      </c>
      <c r="G5" s="61">
        <f t="shared" si="0"/>
        <v>1618.2</v>
      </c>
      <c r="H5" s="61">
        <f t="shared" si="0"/>
        <v>1618.2</v>
      </c>
      <c r="I5" s="61">
        <f t="shared" si="0"/>
        <v>1618.2</v>
      </c>
      <c r="J5" s="61"/>
      <c r="K5" s="61"/>
      <c r="L5" s="61"/>
      <c r="M5" s="62"/>
    </row>
    <row r="6" spans="1:14" ht="15" customHeight="1" x14ac:dyDescent="0.2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>
        <v>482.3</v>
      </c>
      <c r="G6" s="61">
        <v>482.3</v>
      </c>
      <c r="H6" s="61">
        <v>482.3</v>
      </c>
      <c r="I6" s="61">
        <v>482.3</v>
      </c>
      <c r="J6" s="61"/>
      <c r="K6" s="61"/>
      <c r="L6" s="61"/>
      <c r="M6" s="62"/>
    </row>
    <row r="7" spans="1:14" ht="15" customHeight="1" x14ac:dyDescent="0.2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>
        <v>52.53</v>
      </c>
      <c r="G7" s="61">
        <v>42.42</v>
      </c>
      <c r="H7" s="61">
        <v>39.770000000000003</v>
      </c>
      <c r="I7" s="61">
        <v>54.59</v>
      </c>
      <c r="J7" s="61"/>
      <c r="K7" s="61"/>
      <c r="L7" s="61"/>
      <c r="M7" s="62"/>
    </row>
    <row r="8" spans="1:14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54" t="s">
        <v>23</v>
      </c>
      <c r="B9" s="37"/>
      <c r="C9" s="61">
        <v>87.78</v>
      </c>
      <c r="D9" s="61">
        <v>87.78</v>
      </c>
      <c r="E9" s="61">
        <v>87.78</v>
      </c>
      <c r="F9" s="61">
        <v>87.78</v>
      </c>
      <c r="G9" s="61">
        <v>87.78</v>
      </c>
      <c r="H9" s="61">
        <v>87.78</v>
      </c>
      <c r="I9" s="61">
        <f>87.78+113.02</f>
        <v>200.8</v>
      </c>
      <c r="J9" s="61"/>
      <c r="K9" s="61"/>
      <c r="L9" s="61"/>
      <c r="M9" s="62"/>
    </row>
    <row r="10" spans="1:14" ht="15" customHeight="1" x14ac:dyDescent="0.2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>
        <f>433.64+249.99+266.89+396.35</f>
        <v>1346.87</v>
      </c>
      <c r="G10" s="61">
        <f>425+249.99+266.89+396.35</f>
        <v>1338.23</v>
      </c>
      <c r="H10" s="61">
        <f>425+249.99+266.89+410.3</f>
        <v>1352.18</v>
      </c>
      <c r="I10" s="61">
        <f>500+249.99+266.89+410.52</f>
        <v>1427.4</v>
      </c>
      <c r="J10" s="61"/>
      <c r="K10" s="61"/>
      <c r="L10" s="61"/>
      <c r="M10" s="62"/>
    </row>
    <row r="11" spans="1:14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 x14ac:dyDescent="0.2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 x14ac:dyDescent="0.2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1">SUM(B5:B18)</f>
        <v>4155.91</v>
      </c>
      <c r="C19" s="66">
        <f t="shared" ref="C19:M19" si="2">SUM(C5:C18)</f>
        <v>4476.84</v>
      </c>
      <c r="D19" s="66">
        <f t="shared" si="2"/>
        <v>4355.6499999999996</v>
      </c>
      <c r="E19" s="66">
        <f t="shared" si="2"/>
        <v>3832.44</v>
      </c>
      <c r="F19" s="66">
        <f t="shared" si="2"/>
        <v>3587.6800000000003</v>
      </c>
      <c r="G19" s="66">
        <f t="shared" si="2"/>
        <v>3568.9300000000003</v>
      </c>
      <c r="H19" s="66">
        <f t="shared" si="2"/>
        <v>3580.2300000000005</v>
      </c>
      <c r="I19" s="66">
        <f t="shared" si="2"/>
        <v>3783.2900000000004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>
        <v>8.64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4155.91</v>
      </c>
      <c r="C21" s="66">
        <f t="shared" ref="C21:M21" si="3">C19-C20</f>
        <v>4245.6400000000003</v>
      </c>
      <c r="D21" s="66">
        <f t="shared" si="3"/>
        <v>4334.75</v>
      </c>
      <c r="E21" s="66">
        <f t="shared" si="3"/>
        <v>3832.44</v>
      </c>
      <c r="F21" s="66">
        <f t="shared" si="3"/>
        <v>3579.0400000000004</v>
      </c>
      <c r="G21" s="66">
        <f t="shared" si="3"/>
        <v>3568.9300000000003</v>
      </c>
      <c r="H21" s="66">
        <f t="shared" si="3"/>
        <v>3580.2300000000005</v>
      </c>
      <c r="I21" s="66">
        <f t="shared" si="3"/>
        <v>3783.2900000000004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 x14ac:dyDescent="0.25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52">
        <f>AVERAGE($B$21:F21)</f>
        <v>4029.5559999999996</v>
      </c>
      <c r="G22" s="52">
        <f>AVERAGE($B$21:G21)</f>
        <v>3952.7849999999999</v>
      </c>
      <c r="H22" s="52">
        <f>AVERAGE($B$21:H21)</f>
        <v>3899.562857142857</v>
      </c>
      <c r="I22" s="52">
        <f>AVERAGE($B$21:I21)</f>
        <v>3885.0287499999999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>
        <v>1950</v>
      </c>
      <c r="G12" s="63">
        <v>1885</v>
      </c>
      <c r="H12" s="63">
        <v>1950</v>
      </c>
      <c r="I12" s="63">
        <v>1950</v>
      </c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>
        <f>2648.6+190</f>
        <v>2838.6</v>
      </c>
      <c r="H13" s="63">
        <f>560+190</f>
        <v>750</v>
      </c>
      <c r="I13" s="63">
        <f>570+210</f>
        <v>780</v>
      </c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>
        <v>109.95</v>
      </c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1950</v>
      </c>
      <c r="G19" s="66">
        <f t="shared" si="1"/>
        <v>4723.6000000000004</v>
      </c>
      <c r="H19" s="66">
        <f t="shared" si="1"/>
        <v>2809.95</v>
      </c>
      <c r="I19" s="66">
        <f t="shared" si="1"/>
        <v>2730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123.6</v>
      </c>
      <c r="H20" s="63">
        <v>109.95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1950</v>
      </c>
      <c r="G21" s="66">
        <f t="shared" si="2"/>
        <v>4600</v>
      </c>
      <c r="H21" s="66">
        <f t="shared" si="2"/>
        <v>2700</v>
      </c>
      <c r="I21" s="66">
        <f t="shared" si="2"/>
        <v>2730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52">
        <f>AVERAGE($B$21:F21)</f>
        <v>1937</v>
      </c>
      <c r="G22" s="52">
        <f>AVERAGE($B$21:G21)</f>
        <v>2380.8333333333335</v>
      </c>
      <c r="H22" s="52">
        <f>AVERAGE($B$21:H21)</f>
        <v>2426.4285714285716</v>
      </c>
      <c r="I22" s="52">
        <f>AVERAGE($B$21:I21)</f>
        <v>2464.375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>
        <v>3250</v>
      </c>
      <c r="G5" s="61">
        <v>3250</v>
      </c>
      <c r="H5" s="61">
        <v>3269.82</v>
      </c>
      <c r="I5" s="61">
        <v>3471.58</v>
      </c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>
        <v>99.41</v>
      </c>
      <c r="G7" s="61">
        <v>99.83</v>
      </c>
      <c r="H7" s="61">
        <v>100.71</v>
      </c>
      <c r="I7" s="61">
        <v>103.46</v>
      </c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>
        <f>170.81+161.39</f>
        <v>332.2</v>
      </c>
      <c r="G10" s="61">
        <f>88.14+84.1</f>
        <v>172.24</v>
      </c>
      <c r="H10" s="61">
        <f>84.1+88.14</f>
        <v>172.24</v>
      </c>
      <c r="I10" s="61">
        <f>36.81+38.57</f>
        <v>75.38</v>
      </c>
      <c r="J10" s="61"/>
      <c r="K10" s="61"/>
      <c r="L10" s="61"/>
      <c r="M10" s="62"/>
    </row>
    <row r="11" spans="1:13" ht="15" customHeight="1" x14ac:dyDescent="0.2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>
        <v>130.55000000000001</v>
      </c>
      <c r="H15" s="63"/>
      <c r="I15" s="63">
        <f>322.4+29.4</f>
        <v>351.79999999999995</v>
      </c>
      <c r="J15" s="63"/>
      <c r="K15" s="63"/>
      <c r="L15" s="63"/>
      <c r="M15" s="64"/>
    </row>
    <row r="16" spans="1:13" s="15" customFormat="1" ht="15" customHeight="1" x14ac:dyDescent="0.2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 x14ac:dyDescent="0.2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 x14ac:dyDescent="0.25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 x14ac:dyDescent="0.25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3681.6099999999997</v>
      </c>
      <c r="G19" s="66">
        <f t="shared" si="1"/>
        <v>3652.62</v>
      </c>
      <c r="H19" s="66">
        <f t="shared" si="1"/>
        <v>3542.7700000000004</v>
      </c>
      <c r="I19" s="66">
        <f t="shared" si="1"/>
        <v>4002.2200000000003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 x14ac:dyDescent="0.25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>
        <v>0</v>
      </c>
      <c r="G20" s="63">
        <v>0</v>
      </c>
      <c r="H20" s="63">
        <v>19.82</v>
      </c>
      <c r="I20" s="63">
        <v>0</v>
      </c>
      <c r="J20" s="63"/>
      <c r="K20" s="63"/>
      <c r="L20" s="63"/>
      <c r="M20" s="64"/>
    </row>
    <row r="21" spans="1:14" ht="15" customHeight="1" thickBot="1" x14ac:dyDescent="0.25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3681.6099999999997</v>
      </c>
      <c r="G21" s="66">
        <f t="shared" si="2"/>
        <v>3652.62</v>
      </c>
      <c r="H21" s="66">
        <f t="shared" si="2"/>
        <v>3522.9500000000003</v>
      </c>
      <c r="I21" s="66">
        <f t="shared" si="2"/>
        <v>4002.2200000000003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 x14ac:dyDescent="0.25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52">
        <f>AVERAGE($B$21:F21)</f>
        <v>4062.0800000000004</v>
      </c>
      <c r="G22" s="52">
        <f>AVERAGE($B$21:G21)</f>
        <v>3993.8366666666666</v>
      </c>
      <c r="H22" s="52">
        <f>AVERAGE($B$21:H21)</f>
        <v>3926.5671428571432</v>
      </c>
      <c r="I22" s="52">
        <f>AVERAGE($B$21:I21)</f>
        <v>3936.0237500000003</v>
      </c>
      <c r="J22" s="71"/>
      <c r="K22" s="71"/>
      <c r="L22" s="71"/>
      <c r="M22" s="72"/>
    </row>
    <row r="23" spans="1:14" ht="15" customHeight="1" thickBot="1" x14ac:dyDescent="0.25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>
        <v>279.49</v>
      </c>
      <c r="E7" s="61">
        <f>24.28+61.63</f>
        <v>85.91</v>
      </c>
      <c r="F7" s="61">
        <v>57.59</v>
      </c>
      <c r="G7" s="61">
        <f>23.88+50.08</f>
        <v>73.959999999999994</v>
      </c>
      <c r="H7" s="61">
        <v>87.74</v>
      </c>
      <c r="I7" s="61">
        <v>182.96</v>
      </c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>
        <v>2061.5</v>
      </c>
      <c r="G12" s="61">
        <v>1995</v>
      </c>
      <c r="H12" s="63">
        <v>2061.5</v>
      </c>
      <c r="I12" s="63">
        <v>2061.5</v>
      </c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4619.09</v>
      </c>
      <c r="G19" s="66">
        <f t="shared" si="1"/>
        <v>4568.96</v>
      </c>
      <c r="H19" s="66">
        <f t="shared" si="1"/>
        <v>4649.24</v>
      </c>
      <c r="I19" s="66">
        <f t="shared" si="1"/>
        <v>4744.46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>
        <v>19.09</v>
      </c>
      <c r="G20" s="63">
        <v>0</v>
      </c>
      <c r="H20" s="63">
        <v>49.24</v>
      </c>
      <c r="I20" s="63">
        <v>144.46</v>
      </c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4600</v>
      </c>
      <c r="G21" s="66">
        <f t="shared" si="2"/>
        <v>4568.96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52">
        <f>AVERAGE($B$21:F21)</f>
        <v>4596.1819999999998</v>
      </c>
      <c r="G22" s="52">
        <f>AVERAGE($B$21:G21)</f>
        <v>4591.6449999999995</v>
      </c>
      <c r="H22" s="52">
        <f>AVERAGE($B$21:H21)</f>
        <v>4592.8385714285714</v>
      </c>
      <c r="I22" s="52">
        <f>AVERAGE($B$21:I21)</f>
        <v>4593.7337499999994</v>
      </c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>
        <f>2883*2</f>
        <v>5766</v>
      </c>
      <c r="G12" s="61">
        <v>5580</v>
      </c>
      <c r="H12" s="63">
        <f>2883*2</f>
        <v>5766</v>
      </c>
      <c r="I12" s="63">
        <f>2883*2</f>
        <v>5766</v>
      </c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5766</v>
      </c>
      <c r="G19" s="66">
        <f t="shared" si="1"/>
        <v>5580</v>
      </c>
      <c r="H19" s="66">
        <f t="shared" si="1"/>
        <v>5766</v>
      </c>
      <c r="I19" s="66">
        <f t="shared" si="1"/>
        <v>5766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>
        <v>1166</v>
      </c>
      <c r="G20" s="63">
        <v>980</v>
      </c>
      <c r="H20" s="63">
        <v>1166</v>
      </c>
      <c r="I20" s="63">
        <v>1166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I18" sqref="I18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/>
      <c r="C12" s="63"/>
      <c r="D12" s="63"/>
      <c r="E12" s="61"/>
      <c r="F12" s="63"/>
      <c r="G12" s="63">
        <v>2500</v>
      </c>
      <c r="H12" s="63">
        <v>2500</v>
      </c>
      <c r="I12" s="63">
        <v>2500</v>
      </c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5" t="s">
        <v>29</v>
      </c>
      <c r="B15" s="40">
        <v>1029.5</v>
      </c>
      <c r="C15" s="63">
        <v>724</v>
      </c>
      <c r="D15" s="63"/>
      <c r="E15" s="61"/>
      <c r="F15" s="61">
        <v>947</v>
      </c>
      <c r="G15" s="63">
        <v>509</v>
      </c>
      <c r="H15" s="63">
        <v>302.5</v>
      </c>
      <c r="I15" s="63">
        <v>840</v>
      </c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947</v>
      </c>
      <c r="G19" s="66">
        <f t="shared" si="1"/>
        <v>3009</v>
      </c>
      <c r="H19" s="66">
        <f t="shared" si="1"/>
        <v>2802.5</v>
      </c>
      <c r="I19" s="66">
        <f t="shared" si="1"/>
        <v>3340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947</v>
      </c>
      <c r="G21" s="66">
        <f t="shared" si="2"/>
        <v>3009</v>
      </c>
      <c r="H21" s="66">
        <f t="shared" si="2"/>
        <v>2802.5</v>
      </c>
      <c r="I21" s="66">
        <f t="shared" si="2"/>
        <v>3340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52">
        <f>AVERAGE($B$21:F21)</f>
        <v>537.4</v>
      </c>
      <c r="G22" s="52">
        <f>AVERAGE($B$21:G21)</f>
        <v>949.33333333333337</v>
      </c>
      <c r="H22" s="52">
        <f>AVERAGE($B$21:H21)</f>
        <v>1214.0714285714287</v>
      </c>
      <c r="I22" s="52">
        <f>AVERAGE($B$21:I21)</f>
        <v>1479.8125</v>
      </c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tabSelected="1" zoomScaleNormal="100" workbookViewId="0">
      <selection activeCell="I22" sqref="I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 x14ac:dyDescent="0.25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>
        <v>5735</v>
      </c>
      <c r="G12" s="63">
        <v>5550</v>
      </c>
      <c r="H12" s="63">
        <v>5735</v>
      </c>
      <c r="I12" s="63">
        <v>5735</v>
      </c>
      <c r="J12" s="63"/>
      <c r="K12" s="63"/>
      <c r="L12" s="63"/>
      <c r="M12" s="64"/>
    </row>
    <row r="13" spans="1:13" s="6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5735</v>
      </c>
      <c r="G19" s="66">
        <f t="shared" si="1"/>
        <v>5550</v>
      </c>
      <c r="H19" s="66">
        <f t="shared" si="1"/>
        <v>5735</v>
      </c>
      <c r="I19" s="66">
        <f t="shared" si="1"/>
        <v>5735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>
        <v>1135</v>
      </c>
      <c r="G20" s="63">
        <v>950</v>
      </c>
      <c r="H20" s="63">
        <v>1135</v>
      </c>
      <c r="I20" s="63">
        <v>1135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>
        <f t="shared" ref="B12:I12" si="0">1400+3300</f>
        <v>4700</v>
      </c>
      <c r="C12" s="40">
        <f t="shared" si="0"/>
        <v>4700</v>
      </c>
      <c r="D12" s="40">
        <f t="shared" si="0"/>
        <v>4700</v>
      </c>
      <c r="E12" s="40">
        <f t="shared" si="0"/>
        <v>4700</v>
      </c>
      <c r="F12" s="40">
        <f t="shared" si="0"/>
        <v>4700</v>
      </c>
      <c r="G12" s="40">
        <f t="shared" si="0"/>
        <v>4700</v>
      </c>
      <c r="H12" s="40">
        <f t="shared" si="0"/>
        <v>4700</v>
      </c>
      <c r="I12" s="40">
        <f t="shared" si="0"/>
        <v>4700</v>
      </c>
      <c r="J12" s="63"/>
      <c r="K12" s="63"/>
      <c r="L12" s="63"/>
      <c r="M12" s="64"/>
    </row>
    <row r="13" spans="1:13" s="18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1">SUM(B5:B18)</f>
        <v>4700</v>
      </c>
      <c r="C19" s="66">
        <f t="shared" ref="C19:M19" si="2">SUM(C5:C18)</f>
        <v>4700</v>
      </c>
      <c r="D19" s="66">
        <f t="shared" si="2"/>
        <v>4700</v>
      </c>
      <c r="E19" s="66">
        <f t="shared" si="2"/>
        <v>4700</v>
      </c>
      <c r="F19" s="66">
        <f t="shared" si="2"/>
        <v>4700</v>
      </c>
      <c r="G19" s="66">
        <f t="shared" si="2"/>
        <v>4700</v>
      </c>
      <c r="H19" s="66">
        <f t="shared" si="2"/>
        <v>4700</v>
      </c>
      <c r="I19" s="66">
        <f t="shared" si="2"/>
        <v>4700</v>
      </c>
      <c r="J19" s="66">
        <f t="shared" si="2"/>
        <v>0</v>
      </c>
      <c r="K19" s="66">
        <f t="shared" si="2"/>
        <v>0</v>
      </c>
      <c r="L19" s="66">
        <f t="shared" si="2"/>
        <v>0</v>
      </c>
      <c r="M19" s="66">
        <f t="shared" si="2"/>
        <v>0</v>
      </c>
    </row>
    <row r="20" spans="1:13" ht="15" customHeight="1" thickBot="1" x14ac:dyDescent="0.25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>
        <v>100</v>
      </c>
      <c r="G20" s="63">
        <v>100</v>
      </c>
      <c r="H20" s="63">
        <v>100</v>
      </c>
      <c r="I20" s="63">
        <v>100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si="3"/>
        <v>4600</v>
      </c>
      <c r="E21" s="66">
        <f t="shared" si="3"/>
        <v>4600</v>
      </c>
      <c r="F21" s="66">
        <f t="shared" si="3"/>
        <v>4600</v>
      </c>
      <c r="G21" s="66">
        <f t="shared" si="3"/>
        <v>4600</v>
      </c>
      <c r="H21" s="66">
        <f t="shared" si="3"/>
        <v>4600</v>
      </c>
      <c r="I21" s="66">
        <f t="shared" si="3"/>
        <v>4600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>
        <v>4500</v>
      </c>
      <c r="G12" s="63">
        <v>4500</v>
      </c>
      <c r="H12" s="63">
        <v>4500</v>
      </c>
      <c r="I12" s="63">
        <v>4500</v>
      </c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4500</v>
      </c>
      <c r="G19" s="66">
        <f t="shared" si="1"/>
        <v>4500</v>
      </c>
      <c r="H19" s="66">
        <f t="shared" si="1"/>
        <v>4500</v>
      </c>
      <c r="I19" s="66">
        <f t="shared" si="1"/>
        <v>4500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4500</v>
      </c>
      <c r="G21" s="66">
        <f t="shared" si="3"/>
        <v>4500</v>
      </c>
      <c r="H21" s="66">
        <f t="shared" si="3"/>
        <v>4500</v>
      </c>
      <c r="I21" s="66">
        <f t="shared" si="3"/>
        <v>4500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 x14ac:dyDescent="0.25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52">
        <f>AVERAGE($B$21:F21)</f>
        <v>4500</v>
      </c>
      <c r="G22" s="52">
        <f>AVERAGE($B$21:G21)</f>
        <v>4500</v>
      </c>
      <c r="H22" s="52">
        <f>AVERAGE($B$21:H21)</f>
        <v>4500</v>
      </c>
      <c r="I22" s="52">
        <f>AVERAGE($B$21:I21)</f>
        <v>4500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>
        <v>4800</v>
      </c>
      <c r="I12" s="63">
        <v>4800</v>
      </c>
      <c r="J12" s="63"/>
      <c r="K12" s="63"/>
      <c r="L12" s="63"/>
      <c r="M12" s="64"/>
    </row>
    <row r="13" spans="1:13" s="9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4800</v>
      </c>
      <c r="I19" s="66">
        <f t="shared" si="1"/>
        <v>4800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>
        <v>0</v>
      </c>
      <c r="G20" s="63">
        <v>0</v>
      </c>
      <c r="H20" s="63">
        <v>200</v>
      </c>
      <c r="I20" s="63">
        <v>200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4600</v>
      </c>
      <c r="I21" s="66">
        <f t="shared" si="3"/>
        <v>4600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52">
        <f>AVERAGE($B$21:F21)</f>
        <v>2760</v>
      </c>
      <c r="G22" s="52">
        <f>AVERAGE($B$21:G21)</f>
        <v>2300</v>
      </c>
      <c r="H22" s="52">
        <f>AVERAGE($B$21:H21)</f>
        <v>2628.5714285714284</v>
      </c>
      <c r="I22" s="52">
        <f>AVERAGE($B$21:I21)</f>
        <v>2875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3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x14ac:dyDescent="0.25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/>
      <c r="K5" s="61"/>
      <c r="L5" s="61"/>
      <c r="M5" s="62"/>
    </row>
    <row r="6" spans="1:13" x14ac:dyDescent="0.25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x14ac:dyDescent="0.25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>
        <f>19.46+148.35</f>
        <v>167.81</v>
      </c>
      <c r="G7" s="61">
        <v>26.4</v>
      </c>
      <c r="H7" s="61"/>
      <c r="I7" s="61"/>
      <c r="J7" s="61"/>
      <c r="K7" s="61"/>
      <c r="L7" s="61"/>
      <c r="M7" s="62"/>
    </row>
    <row r="8" spans="1:13" x14ac:dyDescent="0.25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x14ac:dyDescent="0.25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x14ac:dyDescent="0.25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x14ac:dyDescent="0.25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x14ac:dyDescent="0.25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>
        <v>2170</v>
      </c>
      <c r="G12" s="63">
        <v>2100</v>
      </c>
      <c r="H12" s="63">
        <v>2470</v>
      </c>
      <c r="I12" s="63">
        <v>2170</v>
      </c>
      <c r="J12" s="63"/>
      <c r="K12" s="63"/>
      <c r="L12" s="63"/>
      <c r="M12" s="64"/>
    </row>
    <row r="13" spans="1:13" x14ac:dyDescent="0.25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x14ac:dyDescent="0.25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x14ac:dyDescent="0.25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 x14ac:dyDescent="0.25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x14ac:dyDescent="0.25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 x14ac:dyDescent="0.3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 x14ac:dyDescent="0.3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3037.81</v>
      </c>
      <c r="G19" s="66">
        <f t="shared" si="1"/>
        <v>2826.4</v>
      </c>
      <c r="H19" s="66">
        <f t="shared" si="1"/>
        <v>3170</v>
      </c>
      <c r="I19" s="66">
        <f t="shared" si="1"/>
        <v>2870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 x14ac:dyDescent="0.3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1.71</v>
      </c>
      <c r="G20" s="63">
        <v>0</v>
      </c>
      <c r="H20" s="63">
        <v>300</v>
      </c>
      <c r="I20" s="63">
        <v>0</v>
      </c>
      <c r="J20" s="63"/>
      <c r="K20" s="63"/>
      <c r="L20" s="63"/>
      <c r="M20" s="64"/>
    </row>
    <row r="21" spans="1:13" ht="15.75" thickBot="1" x14ac:dyDescent="0.3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3036.1</v>
      </c>
      <c r="G21" s="66">
        <f t="shared" si="2"/>
        <v>2826.4</v>
      </c>
      <c r="H21" s="66">
        <f t="shared" si="2"/>
        <v>2870</v>
      </c>
      <c r="I21" s="66">
        <f t="shared" si="2"/>
        <v>2870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 x14ac:dyDescent="0.3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52">
        <f>AVERAGE($B$21:F21)</f>
        <v>2880.8180000000002</v>
      </c>
      <c r="G22" s="52">
        <f>AVERAGE($B$21:G21)</f>
        <v>2871.7483333333334</v>
      </c>
      <c r="H22" s="52">
        <f>AVERAGE($B$21:H21)</f>
        <v>2871.4985714285717</v>
      </c>
      <c r="I22" s="52">
        <f>AVERAGE($B$21:I21)</f>
        <v>2871.3112500000002</v>
      </c>
      <c r="J22" s="71"/>
      <c r="K22" s="71"/>
      <c r="L22" s="71"/>
      <c r="M22" s="72"/>
    </row>
    <row r="23" spans="1:13" ht="15.75" thickBot="1" x14ac:dyDescent="0.3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3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 x14ac:dyDescent="0.25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 x14ac:dyDescent="0.25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3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3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3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3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71"/>
      <c r="K22" s="71"/>
      <c r="L22" s="71"/>
      <c r="M22" s="72"/>
    </row>
    <row r="23" spans="1:13" ht="15" customHeight="1" thickBot="1" x14ac:dyDescent="0.3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 x14ac:dyDescent="0.25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/>
      <c r="K5" s="61"/>
      <c r="L5" s="61"/>
      <c r="M5" s="62"/>
    </row>
    <row r="6" spans="1:14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 x14ac:dyDescent="0.25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>
        <v>29.72</v>
      </c>
      <c r="G7" s="61">
        <v>18.079999999999998</v>
      </c>
      <c r="H7" s="61">
        <v>16.54</v>
      </c>
      <c r="I7" s="61">
        <v>18.7</v>
      </c>
      <c r="J7" s="61"/>
      <c r="K7" s="61"/>
      <c r="L7" s="61"/>
      <c r="M7" s="62"/>
    </row>
    <row r="8" spans="1:14" s="38" customFormat="1" ht="15" customHeight="1" x14ac:dyDescent="0.25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>
        <v>67.44</v>
      </c>
      <c r="G8" s="61">
        <v>67.92</v>
      </c>
      <c r="H8" s="61">
        <v>67.67</v>
      </c>
      <c r="I8" s="61">
        <v>67.73</v>
      </c>
      <c r="J8" s="61"/>
      <c r="K8" s="61"/>
      <c r="L8" s="61"/>
      <c r="M8" s="62"/>
    </row>
    <row r="9" spans="1:14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 x14ac:dyDescent="0.25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>
        <v>2686.67</v>
      </c>
      <c r="G12" s="61">
        <v>2600</v>
      </c>
      <c r="H12" s="63">
        <v>2686.67</v>
      </c>
      <c r="I12" s="63">
        <v>2686.67</v>
      </c>
      <c r="J12" s="63"/>
      <c r="K12" s="63"/>
      <c r="L12" s="63"/>
      <c r="M12" s="64"/>
    </row>
    <row r="13" spans="1:14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 x14ac:dyDescent="0.25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>
        <v>232.9</v>
      </c>
      <c r="J15" s="63"/>
      <c r="K15" s="63"/>
      <c r="L15" s="63"/>
      <c r="M15" s="64"/>
    </row>
    <row r="16" spans="1:14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 x14ac:dyDescent="0.3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3483.83</v>
      </c>
      <c r="G19" s="66">
        <f t="shared" si="1"/>
        <v>3386</v>
      </c>
      <c r="H19" s="66">
        <f t="shared" si="1"/>
        <v>3470.88</v>
      </c>
      <c r="I19" s="66">
        <f t="shared" si="1"/>
        <v>3706.0000000000005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 x14ac:dyDescent="0.3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3.64</v>
      </c>
      <c r="G20" s="63">
        <v>1.8</v>
      </c>
      <c r="H20" s="63">
        <v>1.88</v>
      </c>
      <c r="I20" s="63">
        <v>1.97</v>
      </c>
      <c r="J20" s="63"/>
      <c r="K20" s="63"/>
      <c r="L20" s="63"/>
      <c r="M20" s="64"/>
    </row>
    <row r="21" spans="1:14" s="38" customFormat="1" ht="15" customHeight="1" thickBot="1" x14ac:dyDescent="0.3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3480.19</v>
      </c>
      <c r="G21" s="66">
        <f t="shared" si="2"/>
        <v>3384.2</v>
      </c>
      <c r="H21" s="66">
        <f t="shared" si="2"/>
        <v>3469</v>
      </c>
      <c r="I21" s="66">
        <f t="shared" si="2"/>
        <v>3704.0300000000007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 x14ac:dyDescent="0.3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52">
        <f>AVERAGE($B$21:F21)</f>
        <v>3804.47</v>
      </c>
      <c r="G22" s="52">
        <f>AVERAGE($B$21:G21)</f>
        <v>3734.4249999999997</v>
      </c>
      <c r="H22" s="52">
        <f>AVERAGE($B$21:H21)</f>
        <v>3696.5071428571428</v>
      </c>
      <c r="I22" s="52">
        <f>AVERAGE($B$21:I21)</f>
        <v>3697.4475000000002</v>
      </c>
      <c r="J22" s="71"/>
      <c r="K22" s="71"/>
      <c r="L22" s="71"/>
      <c r="M22" s="72"/>
    </row>
    <row r="23" spans="1:14" s="38" customFormat="1" ht="15" customHeight="1" thickBot="1" x14ac:dyDescent="0.3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6"/>
  <sheetViews>
    <sheetView zoomScaleNormal="100" workbookViewId="0">
      <selection activeCell="I21" sqref="I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:H21" si="4">G19-G20</f>
        <v>0</v>
      </c>
      <c r="H21" s="66">
        <f t="shared" si="4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>
        <v>4500</v>
      </c>
      <c r="H12" s="63">
        <v>4650</v>
      </c>
      <c r="I12" s="63">
        <v>4650</v>
      </c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50</v>
      </c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52">
        <f>AVERAGE($B$21:F21)</f>
        <v>2710</v>
      </c>
      <c r="G22" s="52">
        <f>AVERAGE($B$21:G21)</f>
        <v>3008.3333333333335</v>
      </c>
      <c r="H22" s="52">
        <f>AVERAGE($B$21:H21)</f>
        <v>3235.7142857142858</v>
      </c>
      <c r="I22" s="52">
        <f>AVERAGE($B$21:I21)</f>
        <v>3406.25</v>
      </c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I21" sqref="I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>
        <v>2904.54</v>
      </c>
      <c r="G5" s="61">
        <v>2904.54</v>
      </c>
      <c r="H5" s="61">
        <v>2904.54</v>
      </c>
      <c r="I5" s="61">
        <v>2904.54</v>
      </c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>
        <v>2200</v>
      </c>
      <c r="H12" s="63">
        <v>2200</v>
      </c>
      <c r="I12" s="63">
        <v>2200</v>
      </c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2904.54</v>
      </c>
      <c r="G19" s="66">
        <f t="shared" si="1"/>
        <v>5104.54</v>
      </c>
      <c r="H19" s="66">
        <f t="shared" si="1"/>
        <v>5104.54</v>
      </c>
      <c r="I19" s="66">
        <f t="shared" si="1"/>
        <v>5104.54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>
        <v>0</v>
      </c>
      <c r="G20" s="63">
        <v>504.54</v>
      </c>
      <c r="H20" s="63">
        <v>504.54</v>
      </c>
      <c r="I20" s="63">
        <v>504.54</v>
      </c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2904.54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52">
        <f>AVERAGE($B$21:F21)</f>
        <v>3921.8160000000003</v>
      </c>
      <c r="G22" s="52">
        <f>AVERAGE($B$21:G21)</f>
        <v>4034.8466666666668</v>
      </c>
      <c r="H22" s="52">
        <f>AVERAGE($B$21:H21)</f>
        <v>4115.5828571428574</v>
      </c>
      <c r="I22" s="52">
        <f>AVERAGE($B$21:I21)</f>
        <v>4176.1350000000002</v>
      </c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Normal="100" workbookViewId="0">
      <selection activeCell="I9" sqref="I9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 x14ac:dyDescent="0.25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 x14ac:dyDescent="0.25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>
        <v>1379.71</v>
      </c>
      <c r="G5" s="61">
        <v>1379.71</v>
      </c>
      <c r="H5" s="61">
        <v>1379.71</v>
      </c>
      <c r="I5" s="61">
        <v>1379.71</v>
      </c>
      <c r="J5" s="61"/>
      <c r="K5" s="61"/>
      <c r="L5" s="61"/>
      <c r="M5" s="62"/>
    </row>
    <row r="6" spans="1:14" s="38" customFormat="1" ht="15" customHeight="1" x14ac:dyDescent="0.25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>
        <f>1992.83-F5-F7-F8-F9</f>
        <v>371.84999999999985</v>
      </c>
      <c r="G6" s="61">
        <f>1941.7-G5-G8-G9-41.95</f>
        <v>371.85</v>
      </c>
      <c r="H6" s="61">
        <f>1941.7-H5-H8-H9-H7</f>
        <v>371.85</v>
      </c>
      <c r="I6" s="61">
        <f>1941.7-I5-I8-I9-41.95</f>
        <v>371.85</v>
      </c>
      <c r="J6" s="61"/>
      <c r="K6" s="61"/>
      <c r="L6" s="61"/>
      <c r="M6" s="62"/>
    </row>
    <row r="7" spans="1:14" s="38" customFormat="1" ht="15" customHeight="1" x14ac:dyDescent="0.25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>
        <v>41.95</v>
      </c>
      <c r="G7" s="61">
        <f>23.88+24.69+41.95</f>
        <v>90.52000000000001</v>
      </c>
      <c r="H7" s="61">
        <v>41.95</v>
      </c>
      <c r="I7" s="61">
        <f>25.24+122.83+41.95</f>
        <v>190.01999999999998</v>
      </c>
      <c r="J7" s="61"/>
      <c r="K7" s="61"/>
      <c r="L7" s="61"/>
      <c r="M7" s="62"/>
    </row>
    <row r="8" spans="1:14" s="38" customFormat="1" ht="15" customHeight="1" x14ac:dyDescent="0.25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>
        <v>98</v>
      </c>
      <c r="G8" s="61">
        <v>98</v>
      </c>
      <c r="H8" s="61">
        <v>98</v>
      </c>
      <c r="I8" s="61">
        <v>98</v>
      </c>
      <c r="J8" s="61"/>
      <c r="K8" s="61"/>
      <c r="L8" s="61"/>
      <c r="M8" s="62"/>
    </row>
    <row r="9" spans="1:14" s="38" customFormat="1" ht="15" customHeight="1" x14ac:dyDescent="0.25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37">
        <v>101.32</v>
      </c>
      <c r="G9" s="37">
        <v>50.19</v>
      </c>
      <c r="H9" s="37">
        <v>50.19</v>
      </c>
      <c r="I9" s="37">
        <v>50.19</v>
      </c>
      <c r="J9" s="61"/>
      <c r="K9" s="61"/>
      <c r="L9" s="61"/>
      <c r="M9" s="62"/>
    </row>
    <row r="10" spans="1:14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 x14ac:dyDescent="0.25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40">
        <v>2697</v>
      </c>
      <c r="G12" s="61">
        <v>2610</v>
      </c>
      <c r="H12" s="40">
        <v>2697</v>
      </c>
      <c r="I12" s="63">
        <v>2325</v>
      </c>
      <c r="J12" s="63"/>
      <c r="K12" s="63"/>
      <c r="L12" s="63"/>
      <c r="M12" s="64"/>
    </row>
    <row r="13" spans="1:14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 x14ac:dyDescent="0.25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4689.83</v>
      </c>
      <c r="G19" s="66">
        <f t="shared" si="1"/>
        <v>4600.2700000000004</v>
      </c>
      <c r="H19" s="66">
        <f t="shared" si="1"/>
        <v>4638.7</v>
      </c>
      <c r="I19" s="66">
        <f t="shared" si="1"/>
        <v>4414.7700000000004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>
        <v>89.83</v>
      </c>
      <c r="G20" s="63">
        <v>0.27</v>
      </c>
      <c r="H20" s="63">
        <v>38.700000000000003</v>
      </c>
      <c r="I20" s="63">
        <v>0</v>
      </c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4414.7700000000004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4576.8462500000005</v>
      </c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H6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 x14ac:dyDescent="0.25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 x14ac:dyDescent="0.25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 x14ac:dyDescent="0.25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 x14ac:dyDescent="0.25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 x14ac:dyDescent="0.25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 x14ac:dyDescent="0.25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 x14ac:dyDescent="0.25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 x14ac:dyDescent="0.25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>
        <v>4960</v>
      </c>
      <c r="G12" s="61">
        <v>4800</v>
      </c>
      <c r="H12" s="63">
        <v>4960</v>
      </c>
      <c r="I12" s="63">
        <v>4960</v>
      </c>
      <c r="J12" s="63"/>
      <c r="K12" s="63"/>
      <c r="L12" s="63"/>
      <c r="M12" s="64"/>
    </row>
    <row r="13" spans="1:13" s="43" customFormat="1" ht="15" customHeight="1" x14ac:dyDescent="0.25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 x14ac:dyDescent="0.25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 x14ac:dyDescent="0.25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 x14ac:dyDescent="0.25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 x14ac:dyDescent="0.25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 x14ac:dyDescent="0.3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 x14ac:dyDescent="0.3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4960</v>
      </c>
      <c r="G19" s="66">
        <f t="shared" si="1"/>
        <v>4800</v>
      </c>
      <c r="H19" s="66">
        <f t="shared" si="1"/>
        <v>4960</v>
      </c>
      <c r="I19" s="66">
        <f t="shared" si="1"/>
        <v>4960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 x14ac:dyDescent="0.3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>
        <v>360</v>
      </c>
      <c r="G20" s="63">
        <v>200</v>
      </c>
      <c r="H20" s="63">
        <v>360</v>
      </c>
      <c r="I20" s="63">
        <v>360</v>
      </c>
      <c r="J20" s="63"/>
      <c r="K20" s="63"/>
      <c r="L20" s="63"/>
      <c r="M20" s="64"/>
    </row>
    <row r="21" spans="1:13" s="38" customFormat="1" ht="15" customHeight="1" thickBot="1" x14ac:dyDescent="0.3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 x14ac:dyDescent="0.3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71"/>
      <c r="K22" s="71"/>
      <c r="L22" s="71"/>
      <c r="M22" s="72"/>
    </row>
    <row r="23" spans="1:13" s="38" customFormat="1" ht="15" customHeight="1" thickBot="1" x14ac:dyDescent="0.3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>
        <v>1500</v>
      </c>
      <c r="G5" s="61">
        <v>1500</v>
      </c>
      <c r="H5" s="61">
        <v>1500</v>
      </c>
      <c r="I5" s="61">
        <v>1500</v>
      </c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>
        <v>18.559999999999999</v>
      </c>
      <c r="G7" s="61">
        <v>18.09</v>
      </c>
      <c r="H7" s="61">
        <v>14.43</v>
      </c>
      <c r="I7" s="61">
        <v>18.34</v>
      </c>
      <c r="J7" s="61"/>
      <c r="K7" s="61"/>
      <c r="L7" s="61"/>
      <c r="M7" s="62"/>
    </row>
    <row r="8" spans="1:13" ht="15" customHeight="1" x14ac:dyDescent="0.2">
      <c r="A8" s="54" t="s">
        <v>22</v>
      </c>
      <c r="B8" s="37">
        <v>89.16</v>
      </c>
      <c r="C8" s="37">
        <v>89.16</v>
      </c>
      <c r="D8" s="61"/>
      <c r="E8" s="61">
        <v>89.45</v>
      </c>
      <c r="F8" s="61">
        <v>89.16</v>
      </c>
      <c r="G8" s="61">
        <v>89.16</v>
      </c>
      <c r="H8" s="61">
        <v>89.16</v>
      </c>
      <c r="I8" s="61">
        <v>89.16</v>
      </c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>
        <v>145.46</v>
      </c>
      <c r="G10" s="61">
        <v>147.12</v>
      </c>
      <c r="H10" s="61">
        <v>147.12</v>
      </c>
      <c r="I10" s="61">
        <v>147.12</v>
      </c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40">
        <v>2800</v>
      </c>
      <c r="G12" s="40">
        <v>2800</v>
      </c>
      <c r="H12" s="40">
        <v>2800</v>
      </c>
      <c r="I12" s="40">
        <v>2800</v>
      </c>
      <c r="J12" s="63"/>
      <c r="K12" s="63"/>
      <c r="L12" s="63"/>
      <c r="M12" s="64"/>
    </row>
    <row r="13" spans="1:13" s="9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 x14ac:dyDescent="0.25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4553.18</v>
      </c>
      <c r="G19" s="66">
        <f t="shared" si="1"/>
        <v>4554.37</v>
      </c>
      <c r="H19" s="66">
        <f t="shared" si="1"/>
        <v>4550.71</v>
      </c>
      <c r="I19" s="66">
        <f t="shared" si="1"/>
        <v>4554.62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 x14ac:dyDescent="0.25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>
        <v>1.1000000000000001</v>
      </c>
      <c r="G20" s="63">
        <v>1</v>
      </c>
      <c r="H20" s="63">
        <v>1</v>
      </c>
      <c r="I20" s="63">
        <v>1</v>
      </c>
      <c r="J20" s="63"/>
      <c r="K20" s="63"/>
      <c r="L20" s="63"/>
      <c r="M20" s="64"/>
    </row>
    <row r="21" spans="1:13" ht="13.5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4552.08</v>
      </c>
      <c r="G21" s="66">
        <f t="shared" si="2"/>
        <v>4553.37</v>
      </c>
      <c r="H21" s="66">
        <f t="shared" si="2"/>
        <v>4549.71</v>
      </c>
      <c r="I21" s="66">
        <f t="shared" si="2"/>
        <v>4553.62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4590.4160000000002</v>
      </c>
      <c r="G22" s="52">
        <f>AVERAGE($B$21:G21)</f>
        <v>4584.2416666666668</v>
      </c>
      <c r="H22" s="52">
        <f>AVERAGE($B$21:H21)</f>
        <v>4579.3085714285717</v>
      </c>
      <c r="I22" s="52">
        <f>AVERAGE($B$21:I21)</f>
        <v>4576.0974999999999</v>
      </c>
      <c r="J22" s="71"/>
      <c r="K22" s="71"/>
      <c r="L22" s="71"/>
      <c r="M22" s="72"/>
    </row>
    <row r="23" spans="1:13" ht="13.5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>
        <v>500</v>
      </c>
      <c r="G5" s="61">
        <v>500</v>
      </c>
      <c r="H5" s="61">
        <v>500</v>
      </c>
      <c r="I5" s="61">
        <v>500</v>
      </c>
      <c r="J5" s="61"/>
      <c r="K5" s="61"/>
      <c r="L5" s="61"/>
      <c r="M5" s="62"/>
    </row>
    <row r="6" spans="1:13" ht="15" customHeight="1" x14ac:dyDescent="0.2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>
        <v>670</v>
      </c>
      <c r="G6" s="61">
        <v>670</v>
      </c>
      <c r="H6" s="61">
        <v>670</v>
      </c>
      <c r="I6" s="61">
        <v>670</v>
      </c>
      <c r="J6" s="61"/>
      <c r="K6" s="61"/>
      <c r="L6" s="61"/>
      <c r="M6" s="62"/>
    </row>
    <row r="7" spans="1:13" ht="15" customHeight="1" x14ac:dyDescent="0.2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37">
        <v>85</v>
      </c>
      <c r="G9" s="37">
        <v>85</v>
      </c>
      <c r="H9" s="37">
        <v>85</v>
      </c>
      <c r="I9" s="37">
        <v>85</v>
      </c>
      <c r="J9" s="61"/>
      <c r="K9" s="61"/>
      <c r="L9" s="61"/>
      <c r="M9" s="62"/>
    </row>
    <row r="10" spans="1:13" ht="15" customHeight="1" x14ac:dyDescent="0.2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 x14ac:dyDescent="0.2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>
        <f>1760+1840</f>
        <v>3600</v>
      </c>
      <c r="G12" s="63">
        <f>1760+1840</f>
        <v>3600</v>
      </c>
      <c r="H12" s="63">
        <f>1440+1760</f>
        <v>3200</v>
      </c>
      <c r="I12" s="63">
        <f>1760+1440</f>
        <v>3200</v>
      </c>
      <c r="J12" s="63"/>
      <c r="K12" s="63"/>
      <c r="L12" s="63"/>
      <c r="M12" s="64"/>
    </row>
    <row r="13" spans="1:13" s="6" customFormat="1" ht="15" customHeight="1" x14ac:dyDescent="0.2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 x14ac:dyDescent="0.2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 x14ac:dyDescent="0.2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4855</v>
      </c>
      <c r="G19" s="66">
        <f t="shared" si="1"/>
        <v>4855</v>
      </c>
      <c r="H19" s="66">
        <f t="shared" si="1"/>
        <v>4455</v>
      </c>
      <c r="I19" s="66">
        <f t="shared" si="1"/>
        <v>4455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>
        <v>255</v>
      </c>
      <c r="G20" s="63">
        <v>255</v>
      </c>
      <c r="H20" s="63">
        <v>0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4455</v>
      </c>
      <c r="I21" s="66">
        <f t="shared" si="2"/>
        <v>4455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4579.2857142857147</v>
      </c>
      <c r="I22" s="52">
        <f>AVERAGE($B$21:I21)</f>
        <v>4563.75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zoomScaleNormal="100" workbookViewId="0">
      <selection activeCell="I22" sqref="I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 x14ac:dyDescent="0.25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 x14ac:dyDescent="0.2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>
        <v>217.32</v>
      </c>
      <c r="G10" s="61">
        <v>212.93</v>
      </c>
      <c r="H10" s="61">
        <v>217.32</v>
      </c>
      <c r="I10" s="61">
        <v>212.93</v>
      </c>
      <c r="J10" s="61"/>
      <c r="K10" s="61"/>
      <c r="L10" s="61"/>
      <c r="M10" s="62"/>
    </row>
    <row r="11" spans="1:14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 x14ac:dyDescent="0.2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 x14ac:dyDescent="0.2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>
        <v>1138.5</v>
      </c>
      <c r="G13" s="63">
        <v>600</v>
      </c>
      <c r="H13" s="63">
        <v>800</v>
      </c>
      <c r="I13" s="63"/>
      <c r="J13" s="63"/>
      <c r="K13" s="63"/>
      <c r="L13" s="63"/>
      <c r="M13" s="64"/>
    </row>
    <row r="14" spans="1:14" s="9" customFormat="1" ht="15" customHeight="1" x14ac:dyDescent="0.2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40">
        <v>2000</v>
      </c>
      <c r="G14" s="40">
        <v>2000</v>
      </c>
      <c r="H14" s="40">
        <v>2000</v>
      </c>
      <c r="I14" s="40">
        <v>2000</v>
      </c>
      <c r="J14" s="63"/>
      <c r="K14" s="63"/>
      <c r="L14" s="63"/>
      <c r="M14" s="64"/>
    </row>
    <row r="15" spans="1:14" s="6" customFormat="1" ht="15" customHeight="1" x14ac:dyDescent="0.2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>
        <v>390</v>
      </c>
      <c r="G15" s="63">
        <v>400</v>
      </c>
      <c r="H15" s="63">
        <f>435+464.7</f>
        <v>899.7</v>
      </c>
      <c r="I15" s="63">
        <f>452.3+490</f>
        <v>942.3</v>
      </c>
      <c r="J15" s="63"/>
      <c r="K15" s="63"/>
      <c r="L15" s="63"/>
      <c r="M15" s="64"/>
    </row>
    <row r="16" spans="1:14" s="6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>
        <v>105</v>
      </c>
      <c r="G18" s="63">
        <v>115</v>
      </c>
      <c r="H18" s="63">
        <v>100</v>
      </c>
      <c r="I18" s="63">
        <v>110</v>
      </c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3850.8199999999997</v>
      </c>
      <c r="G19" s="66">
        <f t="shared" si="1"/>
        <v>3327.9300000000003</v>
      </c>
      <c r="H19" s="66">
        <f t="shared" si="1"/>
        <v>4017.0199999999995</v>
      </c>
      <c r="I19" s="66">
        <f t="shared" si="1"/>
        <v>3265.2299999999996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>
        <v>4.3899999999999997</v>
      </c>
      <c r="G20" s="63">
        <v>0</v>
      </c>
      <c r="H20" s="63">
        <v>4.3899999999999997</v>
      </c>
      <c r="I20" s="63">
        <v>0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3846.43</v>
      </c>
      <c r="G21" s="66">
        <f t="shared" si="2"/>
        <v>3327.9300000000003</v>
      </c>
      <c r="H21" s="66">
        <f t="shared" si="2"/>
        <v>4012.6299999999997</v>
      </c>
      <c r="I21" s="66">
        <f t="shared" si="2"/>
        <v>3265.2299999999996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52">
        <f>AVERAGE($B$21:F21)</f>
        <v>4369.1099999999997</v>
      </c>
      <c r="G22" s="52">
        <f>AVERAGE($B$21:G21)</f>
        <v>4195.58</v>
      </c>
      <c r="H22" s="52">
        <f>AVERAGE($B$21:H21)</f>
        <v>4169.4442857142858</v>
      </c>
      <c r="I22" s="52">
        <f>AVERAGE($B$21:I21)</f>
        <v>4056.4175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" x14ac:dyDescent="0.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 x14ac:dyDescent="0.2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40">
        <v>4704</v>
      </c>
      <c r="G12" s="40">
        <v>4704</v>
      </c>
      <c r="H12" s="40">
        <v>4704</v>
      </c>
      <c r="I12" s="40">
        <v>4704</v>
      </c>
      <c r="J12" s="63"/>
      <c r="K12" s="63"/>
      <c r="L12" s="63"/>
      <c r="M12" s="64"/>
    </row>
    <row r="13" spans="1:13" s="9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 x14ac:dyDescent="0.2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4704</v>
      </c>
      <c r="G19" s="66">
        <f t="shared" si="1"/>
        <v>4704</v>
      </c>
      <c r="H19" s="66">
        <f t="shared" si="1"/>
        <v>4704</v>
      </c>
      <c r="I19" s="66">
        <f t="shared" si="1"/>
        <v>4704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>
        <v>104</v>
      </c>
      <c r="G20" s="63">
        <v>104</v>
      </c>
      <c r="H20" s="63">
        <v>104</v>
      </c>
      <c r="I20" s="63">
        <v>104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52">
        <f>AVERAGE($B$21:F21)</f>
        <v>4562.6260000000002</v>
      </c>
      <c r="G22" s="52">
        <f>AVERAGE($B$21:G21)</f>
        <v>4568.8550000000005</v>
      </c>
      <c r="H22" s="52">
        <f>AVERAGE($B$21:H21)</f>
        <v>4573.3042857142855</v>
      </c>
      <c r="I22" s="52">
        <f>AVERAGE($B$21:I21)</f>
        <v>4576.6412500000006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 x14ac:dyDescent="0.25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 x14ac:dyDescent="0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 x14ac:dyDescent="0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 x14ac:dyDescent="0.2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2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 x14ac:dyDescent="0.2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 x14ac:dyDescent="0.2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 x14ac:dyDescent="0.2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 x14ac:dyDescent="0.2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 x14ac:dyDescent="0.2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 x14ac:dyDescent="0.2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>
        <v>2356</v>
      </c>
      <c r="G12" s="61">
        <v>2280</v>
      </c>
      <c r="H12" s="63">
        <f>2356+2356</f>
        <v>4712</v>
      </c>
      <c r="I12" s="63">
        <f>2356+2356</f>
        <v>4712</v>
      </c>
      <c r="J12" s="63"/>
      <c r="K12" s="63"/>
      <c r="L12" s="63"/>
      <c r="M12" s="64"/>
    </row>
    <row r="13" spans="1:13" s="15" customFormat="1" ht="15" customHeight="1" x14ac:dyDescent="0.2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 x14ac:dyDescent="0.2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 x14ac:dyDescent="0.2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 x14ac:dyDescent="0.2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 x14ac:dyDescent="0.2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 x14ac:dyDescent="0.25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 x14ac:dyDescent="0.25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2356</v>
      </c>
      <c r="G19" s="66">
        <f t="shared" si="1"/>
        <v>2280</v>
      </c>
      <c r="H19" s="66">
        <f t="shared" si="1"/>
        <v>4712</v>
      </c>
      <c r="I19" s="66">
        <f t="shared" si="1"/>
        <v>4712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 x14ac:dyDescent="0.25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>
        <v>0</v>
      </c>
      <c r="G20" s="63">
        <v>0</v>
      </c>
      <c r="H20" s="63">
        <v>112</v>
      </c>
      <c r="I20" s="63">
        <v>112</v>
      </c>
      <c r="J20" s="63"/>
      <c r="K20" s="63"/>
      <c r="L20" s="63"/>
      <c r="M20" s="64"/>
    </row>
    <row r="21" spans="1:13" ht="15" customHeight="1" thickBot="1" x14ac:dyDescent="0.25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2356</v>
      </c>
      <c r="G21" s="66">
        <f t="shared" si="2"/>
        <v>2280</v>
      </c>
      <c r="H21" s="66">
        <f t="shared" si="2"/>
        <v>4600</v>
      </c>
      <c r="I21" s="66">
        <f t="shared" si="2"/>
        <v>4600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 x14ac:dyDescent="0.25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52">
        <f>AVERAGE($B$21:F21)</f>
        <v>3084.5419999999999</v>
      </c>
      <c r="G22" s="52">
        <f>AVERAGE($B$21:G21)</f>
        <v>2950.4516666666664</v>
      </c>
      <c r="H22" s="52">
        <f>AVERAGE($B$21:H21)</f>
        <v>3186.1014285714286</v>
      </c>
      <c r="I22" s="52">
        <f>AVERAGE($B$21:I21)</f>
        <v>3362.8387499999999</v>
      </c>
      <c r="J22" s="71"/>
      <c r="K22" s="71"/>
      <c r="L22" s="71"/>
      <c r="M22" s="72"/>
    </row>
    <row r="23" spans="1:13" ht="15" customHeight="1" thickBot="1" x14ac:dyDescent="0.25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CONSOLIDADA!Area_de_impressao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gilmacson.francisco</cp:lastModifiedBy>
  <cp:lastPrinted>2020-09-10T13:20:52Z</cp:lastPrinted>
  <dcterms:created xsi:type="dcterms:W3CDTF">2010-04-15T12:47:32Z</dcterms:created>
  <dcterms:modified xsi:type="dcterms:W3CDTF">2020-09-10T13:35:39Z</dcterms:modified>
</cp:coreProperties>
</file>