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25725"/>
</workbook>
</file>

<file path=xl/calcChain.xml><?xml version="1.0" encoding="utf-8"?>
<calcChain xmlns="http://schemas.openxmlformats.org/spreadsheetml/2006/main">
  <c r="M22" i="52"/>
  <c r="M22" i="23"/>
  <c r="M10"/>
  <c r="M22" i="16"/>
  <c r="M22" i="14"/>
  <c r="M20"/>
  <c r="M22" i="15"/>
  <c r="M22" i="51"/>
  <c r="M22" i="38"/>
  <c r="M22" i="45"/>
  <c r="M22" i="47"/>
  <c r="M22" i="31"/>
  <c r="M22" i="19"/>
  <c r="M22" i="13"/>
  <c r="L22"/>
  <c r="K22"/>
  <c r="J22"/>
  <c r="I22"/>
  <c r="H22"/>
  <c r="G22"/>
  <c r="F22"/>
  <c r="E22"/>
  <c r="D22"/>
  <c r="M22" i="3"/>
  <c r="M14"/>
  <c r="M22" i="9"/>
  <c r="L22"/>
  <c r="K22"/>
  <c r="J22"/>
  <c r="I22"/>
  <c r="H22"/>
  <c r="G22"/>
  <c r="M22" i="26"/>
  <c r="M15" i="6"/>
  <c r="M22" i="29"/>
  <c r="M22" i="8"/>
  <c r="H21"/>
  <c r="M22" i="37"/>
  <c r="M22" i="50"/>
  <c r="M22" i="12"/>
  <c r="M22" i="5"/>
  <c r="M22" i="4"/>
  <c r="M22" i="2"/>
  <c r="M22" i="30"/>
  <c r="M7"/>
  <c r="M6"/>
  <c r="M9"/>
  <c r="M22" i="17"/>
  <c r="M22" i="49"/>
  <c r="M22" i="25"/>
  <c r="M10"/>
  <c r="M5"/>
  <c r="M22" i="33"/>
  <c r="M22" i="7"/>
  <c r="M22" i="40"/>
  <c r="M22" i="10"/>
  <c r="M22" i="21"/>
  <c r="M22" i="35"/>
  <c r="M22" i="20"/>
  <c r="M22" i="24" l="1"/>
  <c r="M22" i="22"/>
  <c r="M22" i="27"/>
  <c r="M5" i="53" l="1"/>
  <c r="M6"/>
  <c r="M7"/>
  <c r="M8"/>
  <c r="M9"/>
  <c r="M10"/>
  <c r="M11"/>
  <c r="M12"/>
  <c r="M13"/>
  <c r="M14"/>
  <c r="M15"/>
  <c r="M16"/>
  <c r="M17"/>
  <c r="M18"/>
  <c r="M20"/>
  <c r="L22" i="51"/>
  <c r="L21" i="38"/>
  <c r="L22"/>
  <c r="L22" i="45"/>
  <c r="L22" i="47"/>
  <c r="L22" i="40"/>
  <c r="L22" i="31"/>
  <c r="L22" i="52"/>
  <c r="L15"/>
  <c r="L22" i="19"/>
  <c r="L13"/>
  <c r="L22" i="21"/>
  <c r="L22" i="16"/>
  <c r="L22" i="3"/>
  <c r="L14"/>
  <c r="L10"/>
  <c r="M19" i="53" l="1"/>
  <c r="M21" s="1"/>
  <c r="L22" i="4"/>
  <c r="L22" i="25" l="1"/>
  <c r="L10"/>
  <c r="L5"/>
  <c r="L22" i="24" l="1"/>
  <c r="L22" i="8"/>
  <c r="L22" i="33"/>
  <c r="L22" i="6"/>
  <c r="L15"/>
  <c r="L22" i="50" l="1"/>
  <c r="L21" i="13"/>
  <c r="L22" i="17"/>
  <c r="L22" i="14"/>
  <c r="L21" i="9"/>
  <c r="L22" i="12"/>
  <c r="L22" i="29"/>
  <c r="L22" i="5" l="1"/>
  <c r="L12"/>
  <c r="L22" i="30"/>
  <c r="L7"/>
  <c r="L6"/>
  <c r="L22" i="23"/>
  <c r="L10"/>
  <c r="L22" i="37"/>
  <c r="L22" i="10" l="1"/>
  <c r="L22" i="49"/>
  <c r="L12"/>
  <c r="L12" i="53" s="1"/>
  <c r="L22" i="26"/>
  <c r="L22" i="2"/>
  <c r="L22" i="48"/>
  <c r="L22" i="7"/>
  <c r="L22" i="35"/>
  <c r="L22" i="27"/>
  <c r="L12"/>
  <c r="L22" i="22"/>
  <c r="L12"/>
  <c r="L22" i="20"/>
  <c r="L20" i="53"/>
  <c r="L18"/>
  <c r="L17"/>
  <c r="L16"/>
  <c r="L15"/>
  <c r="L14"/>
  <c r="L13"/>
  <c r="L11"/>
  <c r="L10"/>
  <c r="L9"/>
  <c r="L8"/>
  <c r="L7"/>
  <c r="L6"/>
  <c r="L5"/>
  <c r="K22" i="52"/>
  <c r="K22" i="26"/>
  <c r="K10"/>
  <c r="K21" i="38"/>
  <c r="K22" s="1"/>
  <c r="K21" i="47"/>
  <c r="K22"/>
  <c r="K21" i="31"/>
  <c r="K22" s="1"/>
  <c r="K22" i="19"/>
  <c r="K21" i="15"/>
  <c r="K22" s="1"/>
  <c r="K21" i="13"/>
  <c r="K22" i="17"/>
  <c r="K21" i="9"/>
  <c r="K22" i="30"/>
  <c r="K7"/>
  <c r="K6"/>
  <c r="K22" i="51"/>
  <c r="K22" i="40"/>
  <c r="L19" i="53" l="1"/>
  <c r="L21" s="1"/>
  <c r="K22" i="4"/>
  <c r="K22" i="3"/>
  <c r="K14"/>
  <c r="K22" i="6" l="1"/>
  <c r="K15"/>
  <c r="K22" i="33"/>
  <c r="K22" i="12"/>
  <c r="K12"/>
  <c r="K22" i="45"/>
  <c r="K22" i="2"/>
  <c r="K22" i="23"/>
  <c r="K10"/>
  <c r="K22" i="24"/>
  <c r="K22" i="50"/>
  <c r="K22" i="21"/>
  <c r="K22" i="14"/>
  <c r="K22" i="8" l="1"/>
  <c r="K22" i="37"/>
  <c r="K22" i="48"/>
  <c r="K22" i="29"/>
  <c r="K22" i="49"/>
  <c r="K12"/>
  <c r="K22" i="25"/>
  <c r="J22"/>
  <c r="K10"/>
  <c r="K5"/>
  <c r="K22" i="16"/>
  <c r="K22" i="10"/>
  <c r="K22" i="7"/>
  <c r="K22" i="5" l="1"/>
  <c r="K12"/>
  <c r="K22" i="22" l="1"/>
  <c r="K12"/>
  <c r="K22" i="35"/>
  <c r="K22" i="27"/>
  <c r="K12"/>
  <c r="K22" i="20" l="1"/>
  <c r="K5" i="53"/>
  <c r="K6"/>
  <c r="K7"/>
  <c r="K8"/>
  <c r="K9"/>
  <c r="K10"/>
  <c r="K11"/>
  <c r="K12"/>
  <c r="K13"/>
  <c r="K14"/>
  <c r="K15"/>
  <c r="K16"/>
  <c r="K17"/>
  <c r="K18"/>
  <c r="K20"/>
  <c r="J22" i="19"/>
  <c r="J13"/>
  <c r="J22" i="3"/>
  <c r="J21"/>
  <c r="J14"/>
  <c r="K19" i="53" l="1"/>
  <c r="K21" s="1"/>
  <c r="J22" i="15"/>
  <c r="J22" i="31"/>
  <c r="J22" i="47"/>
  <c r="J22" i="38"/>
  <c r="J22" i="51"/>
  <c r="J22" i="52"/>
  <c r="J22" i="48"/>
  <c r="J22" i="40"/>
  <c r="J7"/>
  <c r="J22" i="8"/>
  <c r="J22" i="21"/>
  <c r="J22" i="12"/>
  <c r="J22" i="6"/>
  <c r="J15"/>
  <c r="J22" i="30"/>
  <c r="J7"/>
  <c r="J6"/>
  <c r="J22" i="23"/>
  <c r="J10"/>
  <c r="J22" i="45"/>
  <c r="J22" i="24" l="1"/>
  <c r="J22" i="4"/>
  <c r="J22" i="50" l="1"/>
  <c r="J22" i="29"/>
  <c r="J22" i="26"/>
  <c r="J10"/>
  <c r="J13" i="25"/>
  <c r="J5"/>
  <c r="J10"/>
  <c r="J22" i="17"/>
  <c r="J22" i="33"/>
  <c r="J22" i="10"/>
  <c r="J22" i="2"/>
  <c r="J22" i="14"/>
  <c r="J20"/>
  <c r="J22" i="16"/>
  <c r="J22" i="22" l="1"/>
  <c r="J12"/>
  <c r="J22" i="37"/>
  <c r="J22" i="5"/>
  <c r="J12"/>
  <c r="J22" i="7"/>
  <c r="J22" i="49"/>
  <c r="J12"/>
  <c r="J22" i="27"/>
  <c r="J12"/>
  <c r="J22" i="20"/>
  <c r="J22" i="35"/>
  <c r="J5" i="53"/>
  <c r="J6"/>
  <c r="J7"/>
  <c r="J8"/>
  <c r="J9"/>
  <c r="J10"/>
  <c r="J11"/>
  <c r="J13"/>
  <c r="J14"/>
  <c r="J15"/>
  <c r="J16"/>
  <c r="J17"/>
  <c r="J18"/>
  <c r="J20"/>
  <c r="J12" l="1"/>
  <c r="J19" s="1"/>
  <c r="J21" s="1"/>
  <c r="I13" i="19"/>
  <c r="I14" i="3"/>
  <c r="I15" i="23" l="1"/>
  <c r="I10"/>
  <c r="I15" i="6" l="1"/>
  <c r="I10" i="26" l="1"/>
  <c r="I6" i="30"/>
  <c r="I7"/>
  <c r="I12" i="5" l="1"/>
  <c r="I12" i="29" l="1"/>
  <c r="I12" i="49" l="1"/>
  <c r="I12" i="22"/>
  <c r="I10" i="25"/>
  <c r="I9"/>
  <c r="I5"/>
  <c r="I12" i="12"/>
  <c r="I12" i="27" l="1"/>
  <c r="I5" i="53" l="1"/>
  <c r="I6"/>
  <c r="I7"/>
  <c r="I8"/>
  <c r="I9"/>
  <c r="I10"/>
  <c r="I11"/>
  <c r="I12"/>
  <c r="I13"/>
  <c r="I14"/>
  <c r="I15"/>
  <c r="I16"/>
  <c r="I17"/>
  <c r="I18"/>
  <c r="I20"/>
  <c r="H10" i="23"/>
  <c r="H13" i="19"/>
  <c r="H14" i="3"/>
  <c r="H6" i="30"/>
  <c r="I19" i="53" l="1"/>
  <c r="I21" s="1"/>
  <c r="H12" i="12" l="1"/>
  <c r="H10" i="25"/>
  <c r="H5"/>
  <c r="H15" i="6"/>
  <c r="H10" i="26"/>
  <c r="H12" i="29" l="1"/>
  <c r="H12" i="5" l="1"/>
  <c r="H12" i="27" l="1"/>
  <c r="H12" i="53" s="1"/>
  <c r="H12" i="22"/>
  <c r="H5" i="53"/>
  <c r="H6"/>
  <c r="H7"/>
  <c r="H8"/>
  <c r="H9"/>
  <c r="H10"/>
  <c r="H11"/>
  <c r="H13"/>
  <c r="H14"/>
  <c r="H15"/>
  <c r="H16"/>
  <c r="H17"/>
  <c r="H18"/>
  <c r="H20"/>
  <c r="G13" i="19"/>
  <c r="H19" i="53" l="1"/>
  <c r="H21" s="1"/>
  <c r="G10" i="23"/>
  <c r="G14" i="3"/>
  <c r="G6" i="30"/>
  <c r="C6"/>
  <c r="G7"/>
  <c r="F6"/>
  <c r="G10" i="26"/>
  <c r="G12" i="27" l="1"/>
  <c r="G7" i="50"/>
  <c r="G10" i="25"/>
  <c r="G5"/>
  <c r="G5" i="53" s="1"/>
  <c r="G12" i="5"/>
  <c r="G20" i="53"/>
  <c r="G18"/>
  <c r="G17"/>
  <c r="G16"/>
  <c r="G15"/>
  <c r="G14"/>
  <c r="G13"/>
  <c r="G12"/>
  <c r="G11"/>
  <c r="G9"/>
  <c r="G8"/>
  <c r="G6"/>
  <c r="G7" l="1"/>
  <c r="G10"/>
  <c r="F10" i="23"/>
  <c r="F7" i="40"/>
  <c r="F10" i="26"/>
  <c r="F14" i="3"/>
  <c r="F12" i="5"/>
  <c r="G19" i="53" l="1"/>
  <c r="G21" s="1"/>
  <c r="F12" i="27"/>
  <c r="F10" i="25"/>
  <c r="F5"/>
  <c r="F12" i="22" l="1"/>
  <c r="F20" i="53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E14" i="3"/>
  <c r="E10" i="26"/>
  <c r="E10" i="23"/>
  <c r="E6" i="30"/>
  <c r="E12" i="27"/>
  <c r="E7" i="50"/>
  <c r="E7" i="53" s="1"/>
  <c r="E10" i="25"/>
  <c r="E5"/>
  <c r="E20" i="14"/>
  <c r="E13" i="6"/>
  <c r="E12" i="5"/>
  <c r="D5" i="45"/>
  <c r="D19" i="8"/>
  <c r="D21" s="1"/>
  <c r="D19" i="35"/>
  <c r="D21" s="1"/>
  <c r="D12" i="27"/>
  <c r="D12" i="22"/>
  <c r="D10" i="23"/>
  <c r="D15" i="25"/>
  <c r="D10"/>
  <c r="D5"/>
  <c r="D5" i="53" s="1"/>
  <c r="D15" i="3"/>
  <c r="D14"/>
  <c r="D20" i="14"/>
  <c r="D20" i="53" s="1"/>
  <c r="D10" i="26"/>
  <c r="D12" i="12"/>
  <c r="D18" i="6"/>
  <c r="D15"/>
  <c r="D12" i="5"/>
  <c r="D6" i="30"/>
  <c r="D14" i="53" l="1"/>
  <c r="D18"/>
  <c r="E21" i="17"/>
  <c r="D12" i="53"/>
  <c r="D10"/>
  <c r="E14"/>
  <c r="E12"/>
  <c r="E10"/>
  <c r="E20"/>
  <c r="E5"/>
  <c r="D15"/>
  <c r="E13"/>
  <c r="E6"/>
  <c r="F19"/>
  <c r="F21" s="1"/>
  <c r="C15" i="23"/>
  <c r="C15" i="3"/>
  <c r="C14"/>
  <c r="C5" i="45"/>
  <c r="C10" i="23"/>
  <c r="C20" i="17"/>
  <c r="C10" i="26"/>
  <c r="C12" i="12"/>
  <c r="C12" i="5"/>
  <c r="C7" i="30"/>
  <c r="B6"/>
  <c r="C12" i="29"/>
  <c r="D19" i="53" l="1"/>
  <c r="D21" s="1"/>
  <c r="C7"/>
  <c r="B6"/>
  <c r="C6"/>
  <c r="C14"/>
  <c r="E19"/>
  <c r="E21" s="1"/>
  <c r="C15" i="6"/>
  <c r="C13"/>
  <c r="C12" i="27"/>
  <c r="C20" i="16"/>
  <c r="C15" i="25"/>
  <c r="C10"/>
  <c r="C13"/>
  <c r="C5"/>
  <c r="C10" i="53" l="1"/>
  <c r="C15"/>
  <c r="C5"/>
  <c r="C13"/>
  <c r="C20"/>
  <c r="C12"/>
  <c r="C19" l="1"/>
  <c r="C21" s="1"/>
  <c r="B10" i="26"/>
  <c r="B7"/>
  <c r="B14" i="3"/>
  <c r="B10" i="23"/>
  <c r="B7"/>
  <c r="B5" i="45"/>
  <c r="B14" i="53" l="1"/>
  <c r="B5"/>
  <c r="B15" i="6"/>
  <c r="B12" i="27"/>
  <c r="B12" i="22"/>
  <c r="B10" i="25"/>
  <c r="B7"/>
  <c r="B10" i="14"/>
  <c r="B20" i="7"/>
  <c r="B12" i="5"/>
  <c r="B12" i="29"/>
  <c r="B7" i="53" l="1"/>
  <c r="B10"/>
  <c r="B12"/>
  <c r="B20"/>
  <c r="B15"/>
  <c r="M19" i="30"/>
  <c r="L19"/>
  <c r="K19"/>
  <c r="J19"/>
  <c r="I19"/>
  <c r="H19"/>
  <c r="G19"/>
  <c r="F19"/>
  <c r="E19"/>
  <c r="D19"/>
  <c r="C19"/>
  <c r="B19"/>
  <c r="M19" i="4"/>
  <c r="L19"/>
  <c r="K19"/>
  <c r="J19"/>
  <c r="I19"/>
  <c r="H19"/>
  <c r="G19"/>
  <c r="F19"/>
  <c r="E19"/>
  <c r="D19"/>
  <c r="C19"/>
  <c r="B19"/>
  <c r="M19" i="5"/>
  <c r="L19"/>
  <c r="K19"/>
  <c r="J19"/>
  <c r="I19"/>
  <c r="H19"/>
  <c r="G19"/>
  <c r="F19"/>
  <c r="E19"/>
  <c r="D19"/>
  <c r="C19"/>
  <c r="B19"/>
  <c r="M19" i="6"/>
  <c r="L19"/>
  <c r="K19"/>
  <c r="J19"/>
  <c r="I19"/>
  <c r="H19"/>
  <c r="G19"/>
  <c r="F19"/>
  <c r="E19"/>
  <c r="D19"/>
  <c r="C19"/>
  <c r="B19"/>
  <c r="M19" i="7"/>
  <c r="L19"/>
  <c r="K19"/>
  <c r="J19"/>
  <c r="I19"/>
  <c r="H19"/>
  <c r="G19"/>
  <c r="F19"/>
  <c r="E19"/>
  <c r="D19"/>
  <c r="C19"/>
  <c r="B19"/>
  <c r="M19" i="12"/>
  <c r="L19"/>
  <c r="K19"/>
  <c r="J19"/>
  <c r="I19"/>
  <c r="H19"/>
  <c r="G19"/>
  <c r="F19"/>
  <c r="E19"/>
  <c r="D19"/>
  <c r="C19"/>
  <c r="B19"/>
  <c r="M19" i="26"/>
  <c r="M21" s="1"/>
  <c r="L19"/>
  <c r="K19"/>
  <c r="J19"/>
  <c r="I19"/>
  <c r="H19"/>
  <c r="G19"/>
  <c r="F19"/>
  <c r="E19"/>
  <c r="D19"/>
  <c r="C19"/>
  <c r="B19"/>
  <c r="M19" i="9"/>
  <c r="M21" s="1"/>
  <c r="L19"/>
  <c r="K19"/>
  <c r="J19"/>
  <c r="J21" s="1"/>
  <c r="I19"/>
  <c r="H19"/>
  <c r="G19"/>
  <c r="F19"/>
  <c r="E19"/>
  <c r="D19"/>
  <c r="C19"/>
  <c r="B19"/>
  <c r="M19" i="10"/>
  <c r="L19"/>
  <c r="K19"/>
  <c r="J19"/>
  <c r="I19"/>
  <c r="H19"/>
  <c r="G19"/>
  <c r="F19"/>
  <c r="E19"/>
  <c r="D19"/>
  <c r="C19"/>
  <c r="B19"/>
  <c r="M19" i="14"/>
  <c r="L19"/>
  <c r="K19"/>
  <c r="J19"/>
  <c r="I19"/>
  <c r="H19"/>
  <c r="G19"/>
  <c r="F19"/>
  <c r="E19"/>
  <c r="D19"/>
  <c r="C19"/>
  <c r="B19"/>
  <c r="M19" i="17"/>
  <c r="L19"/>
  <c r="K19"/>
  <c r="J19"/>
  <c r="I19"/>
  <c r="H19"/>
  <c r="G19"/>
  <c r="F19"/>
  <c r="D19"/>
  <c r="C19"/>
  <c r="B19"/>
  <c r="M19" i="3"/>
  <c r="L19"/>
  <c r="K19"/>
  <c r="J19"/>
  <c r="I19"/>
  <c r="H19"/>
  <c r="G19"/>
  <c r="F19"/>
  <c r="E19"/>
  <c r="D19"/>
  <c r="C19"/>
  <c r="B19"/>
  <c r="M19" i="16"/>
  <c r="M21" s="1"/>
  <c r="L19"/>
  <c r="L21" s="1"/>
  <c r="K19"/>
  <c r="J19"/>
  <c r="I19"/>
  <c r="H19"/>
  <c r="G19"/>
  <c r="F19"/>
  <c r="E19"/>
  <c r="D19"/>
  <c r="C19"/>
  <c r="B19"/>
  <c r="M19" i="37"/>
  <c r="L19"/>
  <c r="K19"/>
  <c r="J19"/>
  <c r="I19"/>
  <c r="H19"/>
  <c r="G19"/>
  <c r="F19"/>
  <c r="E19"/>
  <c r="D19"/>
  <c r="C19"/>
  <c r="B19"/>
  <c r="M19" i="13"/>
  <c r="M21" s="1"/>
  <c r="L19"/>
  <c r="K19"/>
  <c r="J19"/>
  <c r="J21" s="1"/>
  <c r="I19"/>
  <c r="H19"/>
  <c r="G19"/>
  <c r="F19"/>
  <c r="E19"/>
  <c r="D19"/>
  <c r="C19"/>
  <c r="B19"/>
  <c r="M19" i="21"/>
  <c r="L19"/>
  <c r="K19"/>
  <c r="J19"/>
  <c r="I19"/>
  <c r="H19"/>
  <c r="G19"/>
  <c r="F19"/>
  <c r="E19"/>
  <c r="D19"/>
  <c r="C19"/>
  <c r="B19"/>
  <c r="M19" i="33"/>
  <c r="L19"/>
  <c r="K19"/>
  <c r="J19"/>
  <c r="I19"/>
  <c r="H19"/>
  <c r="G19"/>
  <c r="F19"/>
  <c r="E19"/>
  <c r="D19"/>
  <c r="C19"/>
  <c r="B19"/>
  <c r="M19" i="15"/>
  <c r="L19"/>
  <c r="K19"/>
  <c r="J19"/>
  <c r="J21" s="1"/>
  <c r="I19"/>
  <c r="H19"/>
  <c r="G19"/>
  <c r="F19"/>
  <c r="E19"/>
  <c r="D19"/>
  <c r="C19"/>
  <c r="B19"/>
  <c r="M19" i="49"/>
  <c r="L19"/>
  <c r="K19"/>
  <c r="J19"/>
  <c r="I19"/>
  <c r="H19"/>
  <c r="G19"/>
  <c r="F19"/>
  <c r="E19"/>
  <c r="D19"/>
  <c r="C19"/>
  <c r="B19"/>
  <c r="M19" i="20"/>
  <c r="L19"/>
  <c r="K19"/>
  <c r="J19"/>
  <c r="I19"/>
  <c r="H19"/>
  <c r="G19"/>
  <c r="F19"/>
  <c r="E19"/>
  <c r="D19"/>
  <c r="C19"/>
  <c r="B19"/>
  <c r="M19" i="25"/>
  <c r="L19"/>
  <c r="K19"/>
  <c r="J19"/>
  <c r="I19"/>
  <c r="H19"/>
  <c r="G19"/>
  <c r="F19"/>
  <c r="E19"/>
  <c r="D19"/>
  <c r="C19"/>
  <c r="B19"/>
  <c r="M19" i="19"/>
  <c r="L19"/>
  <c r="K19"/>
  <c r="J19"/>
  <c r="I19"/>
  <c r="H19"/>
  <c r="G19"/>
  <c r="F19"/>
  <c r="E19"/>
  <c r="D19"/>
  <c r="C19"/>
  <c r="B19"/>
  <c r="M19" i="23"/>
  <c r="L19"/>
  <c r="K19"/>
  <c r="J19"/>
  <c r="I19"/>
  <c r="H19"/>
  <c r="G19"/>
  <c r="F19"/>
  <c r="E19"/>
  <c r="D19"/>
  <c r="C19"/>
  <c r="B19"/>
  <c r="M19" i="50"/>
  <c r="L19"/>
  <c r="K19"/>
  <c r="J19"/>
  <c r="I19"/>
  <c r="H19"/>
  <c r="G19"/>
  <c r="F19"/>
  <c r="E19"/>
  <c r="D19"/>
  <c r="C19"/>
  <c r="B19"/>
  <c r="M19" i="22"/>
  <c r="L19"/>
  <c r="K19"/>
  <c r="J19"/>
  <c r="I19"/>
  <c r="H19"/>
  <c r="G19"/>
  <c r="F19"/>
  <c r="E19"/>
  <c r="D19"/>
  <c r="C19"/>
  <c r="B19"/>
  <c r="M19" i="52"/>
  <c r="L19"/>
  <c r="K19"/>
  <c r="J19"/>
  <c r="I19"/>
  <c r="H19"/>
  <c r="G19"/>
  <c r="F19"/>
  <c r="E19"/>
  <c r="D19"/>
  <c r="C19"/>
  <c r="B19"/>
  <c r="M19" i="27"/>
  <c r="L19"/>
  <c r="K19"/>
  <c r="J19"/>
  <c r="I19"/>
  <c r="H19"/>
  <c r="G19"/>
  <c r="F19"/>
  <c r="E19"/>
  <c r="D19"/>
  <c r="C19"/>
  <c r="B19"/>
  <c r="M19" i="35"/>
  <c r="L19"/>
  <c r="K19"/>
  <c r="J19"/>
  <c r="I19"/>
  <c r="H19"/>
  <c r="G19"/>
  <c r="F19"/>
  <c r="E19"/>
  <c r="C19"/>
  <c r="B19"/>
  <c r="M19" i="8"/>
  <c r="L19"/>
  <c r="K19"/>
  <c r="J19"/>
  <c r="I19"/>
  <c r="H19"/>
  <c r="G19"/>
  <c r="F19"/>
  <c r="E19"/>
  <c r="C19"/>
  <c r="B19"/>
  <c r="M19" i="31"/>
  <c r="M21" s="1"/>
  <c r="L19"/>
  <c r="L21" s="1"/>
  <c r="K19"/>
  <c r="J19"/>
  <c r="J21" s="1"/>
  <c r="I19"/>
  <c r="H19"/>
  <c r="G19"/>
  <c r="F19"/>
  <c r="E19"/>
  <c r="D19"/>
  <c r="C19"/>
  <c r="B19"/>
  <c r="M19" i="40"/>
  <c r="L19"/>
  <c r="K19"/>
  <c r="J19"/>
  <c r="I19"/>
  <c r="H19"/>
  <c r="G19"/>
  <c r="F19"/>
  <c r="E19"/>
  <c r="D19"/>
  <c r="C19"/>
  <c r="B19"/>
  <c r="M19" i="47"/>
  <c r="M21" s="1"/>
  <c r="L19"/>
  <c r="L21" s="1"/>
  <c r="K19"/>
  <c r="J19"/>
  <c r="J21" s="1"/>
  <c r="I19"/>
  <c r="H19"/>
  <c r="G19"/>
  <c r="F19"/>
  <c r="E19"/>
  <c r="D19"/>
  <c r="C19"/>
  <c r="B19"/>
  <c r="M19" i="45"/>
  <c r="L19"/>
  <c r="K19"/>
  <c r="J19"/>
  <c r="I19"/>
  <c r="H19"/>
  <c r="G19"/>
  <c r="F19"/>
  <c r="E19"/>
  <c r="D19"/>
  <c r="C19"/>
  <c r="B19"/>
  <c r="M19" i="38"/>
  <c r="M21" s="1"/>
  <c r="L19"/>
  <c r="K19"/>
  <c r="J19"/>
  <c r="J21" s="1"/>
  <c r="I19"/>
  <c r="H19"/>
  <c r="G19"/>
  <c r="F19"/>
  <c r="E19"/>
  <c r="D19"/>
  <c r="C19"/>
  <c r="B19"/>
  <c r="M19" i="24"/>
  <c r="L19"/>
  <c r="K19"/>
  <c r="J19"/>
  <c r="I19"/>
  <c r="H19"/>
  <c r="G19"/>
  <c r="F19"/>
  <c r="E19"/>
  <c r="D19"/>
  <c r="C19"/>
  <c r="B19"/>
  <c r="M19" i="48"/>
  <c r="L19"/>
  <c r="K19"/>
  <c r="J19"/>
  <c r="I19"/>
  <c r="H19"/>
  <c r="G19"/>
  <c r="F19"/>
  <c r="E19"/>
  <c r="D19"/>
  <c r="C19"/>
  <c r="B19"/>
  <c r="M19" i="51"/>
  <c r="L19"/>
  <c r="K19"/>
  <c r="J19"/>
  <c r="I19"/>
  <c r="H19"/>
  <c r="G19"/>
  <c r="F19"/>
  <c r="E19"/>
  <c r="D19"/>
  <c r="C19"/>
  <c r="B19"/>
  <c r="M19" i="2"/>
  <c r="L19"/>
  <c r="K19"/>
  <c r="J19"/>
  <c r="I19"/>
  <c r="H19"/>
  <c r="G19"/>
  <c r="F19"/>
  <c r="E19"/>
  <c r="D19"/>
  <c r="C19"/>
  <c r="B19"/>
  <c r="M21" i="52" l="1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B22" i="53"/>
  <c r="F22"/>
  <c r="C22"/>
  <c r="E22"/>
  <c r="D22"/>
  <c r="C21" i="2"/>
  <c r="E21"/>
  <c r="C21" i="51"/>
  <c r="E21"/>
  <c r="C21" i="48"/>
  <c r="E21"/>
  <c r="B21" i="24"/>
  <c r="D21"/>
  <c r="F21"/>
  <c r="B21" i="38"/>
  <c r="I22" s="1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I22" s="1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L19"/>
  <c r="K19"/>
  <c r="J19"/>
  <c r="I19"/>
  <c r="H19"/>
  <c r="G19"/>
  <c r="F19"/>
  <c r="E19"/>
  <c r="D19"/>
  <c r="M22" i="53" l="1"/>
  <c r="L22"/>
  <c r="K22"/>
  <c r="J22"/>
  <c r="M22" i="6"/>
  <c r="M21" i="29"/>
  <c r="L22" i="15"/>
  <c r="L21" i="29"/>
  <c r="K21"/>
  <c r="J21"/>
  <c r="I22" i="17"/>
  <c r="H22"/>
  <c r="G22"/>
  <c r="I22" i="16"/>
  <c r="H22"/>
  <c r="G22"/>
  <c r="I22" i="37"/>
  <c r="H22"/>
  <c r="G22"/>
  <c r="G21" i="29"/>
  <c r="H22" i="3"/>
  <c r="G22"/>
  <c r="I22" i="21"/>
  <c r="H22"/>
  <c r="G22"/>
  <c r="I22" i="33"/>
  <c r="H22"/>
  <c r="G22"/>
  <c r="I22" i="15"/>
  <c r="H22"/>
  <c r="G22"/>
  <c r="E22"/>
  <c r="F22"/>
  <c r="C22" i="49"/>
  <c r="I22"/>
  <c r="H22"/>
  <c r="G22"/>
  <c r="I22" i="20"/>
  <c r="H22"/>
  <c r="I22" i="25"/>
  <c r="H22"/>
  <c r="G22"/>
  <c r="I22" i="19"/>
  <c r="H22"/>
  <c r="G22"/>
  <c r="I22" i="23"/>
  <c r="H22"/>
  <c r="G22"/>
  <c r="I22" i="50"/>
  <c r="H22"/>
  <c r="G22"/>
  <c r="I22" i="22"/>
  <c r="H22"/>
  <c r="G22"/>
  <c r="I22" i="52"/>
  <c r="H22"/>
  <c r="G22"/>
  <c r="I22" i="27"/>
  <c r="H22"/>
  <c r="G22"/>
  <c r="I22" i="8"/>
  <c r="H22"/>
  <c r="I22" i="31"/>
  <c r="G22"/>
  <c r="E22"/>
  <c r="H22"/>
  <c r="F22"/>
  <c r="D22"/>
  <c r="I22" i="40"/>
  <c r="H22"/>
  <c r="G22"/>
  <c r="H22" i="47"/>
  <c r="F22"/>
  <c r="D22"/>
  <c r="G22"/>
  <c r="E22"/>
  <c r="I22" i="45"/>
  <c r="H22"/>
  <c r="G22"/>
  <c r="I22" i="48"/>
  <c r="H22"/>
  <c r="G22"/>
  <c r="I22" i="51"/>
  <c r="H22"/>
  <c r="G22"/>
  <c r="I22" i="2"/>
  <c r="H22"/>
  <c r="G22"/>
  <c r="I22" i="30"/>
  <c r="H22"/>
  <c r="G22"/>
  <c r="I22" i="4"/>
  <c r="H22"/>
  <c r="G22"/>
  <c r="I22" i="5"/>
  <c r="H22"/>
  <c r="G22"/>
  <c r="I22" i="6"/>
  <c r="H22"/>
  <c r="G22"/>
  <c r="I22" i="7"/>
  <c r="H22"/>
  <c r="G22"/>
  <c r="I22" i="12"/>
  <c r="H22"/>
  <c r="G22"/>
  <c r="I22" i="26"/>
  <c r="H22"/>
  <c r="G22"/>
  <c r="I22" i="10"/>
  <c r="H22"/>
  <c r="G22"/>
  <c r="I22" i="14"/>
  <c r="H22"/>
  <c r="G22"/>
  <c r="I22" i="35"/>
  <c r="H22"/>
  <c r="G22"/>
  <c r="H22" i="38"/>
  <c r="F22"/>
  <c r="G22"/>
  <c r="E22"/>
  <c r="I22" i="24"/>
  <c r="H22"/>
  <c r="G22"/>
  <c r="I22" i="53"/>
  <c r="H22"/>
  <c r="G22"/>
  <c r="I22" i="3"/>
  <c r="I21" i="29"/>
  <c r="G22" i="8"/>
  <c r="H21" i="29"/>
  <c r="F22" i="24"/>
  <c r="G22" i="20"/>
  <c r="D21" i="29"/>
  <c r="C21"/>
  <c r="E21"/>
  <c r="C22" i="23"/>
  <c r="F22" i="35"/>
  <c r="D22"/>
  <c r="E22"/>
  <c r="C22"/>
  <c r="B22"/>
  <c r="C22" i="8"/>
  <c r="D22" i="38"/>
  <c r="B22"/>
  <c r="C22"/>
  <c r="E22" i="24"/>
  <c r="D22"/>
  <c r="B22"/>
  <c r="C22"/>
  <c r="F22" i="17"/>
  <c r="E22"/>
  <c r="D22"/>
  <c r="C22"/>
  <c r="B22"/>
  <c r="F22" i="3"/>
  <c r="E22"/>
  <c r="D22"/>
  <c r="B22"/>
  <c r="C22"/>
  <c r="F22" i="16"/>
  <c r="E22"/>
  <c r="D22"/>
  <c r="C22"/>
  <c r="B22"/>
  <c r="F22" i="37"/>
  <c r="D22"/>
  <c r="E22"/>
  <c r="B22"/>
  <c r="C22"/>
  <c r="B22" i="13"/>
  <c r="C22"/>
  <c r="F22" i="21"/>
  <c r="E22"/>
  <c r="D22"/>
  <c r="C22"/>
  <c r="B22"/>
  <c r="F22" i="33"/>
  <c r="E22"/>
  <c r="D22"/>
  <c r="C22"/>
  <c r="B22"/>
  <c r="D22" i="15"/>
  <c r="C22"/>
  <c r="B22"/>
  <c r="F22" i="49"/>
  <c r="E22"/>
  <c r="D22"/>
  <c r="B22"/>
  <c r="B22" i="20"/>
  <c r="F22"/>
  <c r="E22"/>
  <c r="D22"/>
  <c r="C22"/>
  <c r="F22" i="25"/>
  <c r="E22"/>
  <c r="D22"/>
  <c r="B22"/>
  <c r="C22"/>
  <c r="F22" i="19"/>
  <c r="D22"/>
  <c r="E22"/>
  <c r="B22"/>
  <c r="C22"/>
  <c r="F22" i="23"/>
  <c r="E22"/>
  <c r="D22"/>
  <c r="B22"/>
  <c r="F22" i="50"/>
  <c r="E22"/>
  <c r="D22"/>
  <c r="C22"/>
  <c r="B22"/>
  <c r="B22" i="22"/>
  <c r="F22"/>
  <c r="E22"/>
  <c r="D22"/>
  <c r="C22"/>
  <c r="F22" i="52"/>
  <c r="E22"/>
  <c r="D22"/>
  <c r="B22"/>
  <c r="C22"/>
  <c r="F22" i="27"/>
  <c r="E22"/>
  <c r="D22"/>
  <c r="B22"/>
  <c r="C22"/>
  <c r="F22" i="8"/>
  <c r="E22"/>
  <c r="D22"/>
  <c r="B22"/>
  <c r="B22" i="31"/>
  <c r="C22"/>
  <c r="E22" i="40"/>
  <c r="D22"/>
  <c r="C22"/>
  <c r="B22"/>
  <c r="B22" i="47"/>
  <c r="C22"/>
  <c r="F22" i="45"/>
  <c r="E22"/>
  <c r="D22"/>
  <c r="B22"/>
  <c r="C22"/>
  <c r="F22" i="48"/>
  <c r="E22"/>
  <c r="D22"/>
  <c r="B22"/>
  <c r="C22"/>
  <c r="F22" i="51"/>
  <c r="E22"/>
  <c r="D22"/>
  <c r="B22"/>
  <c r="C22"/>
  <c r="F22" i="2"/>
  <c r="E22"/>
  <c r="D22"/>
  <c r="B22"/>
  <c r="C22"/>
  <c r="F22" i="30"/>
  <c r="E22"/>
  <c r="D22"/>
  <c r="C22"/>
  <c r="B22"/>
  <c r="F22" i="4"/>
  <c r="E22"/>
  <c r="D22"/>
  <c r="C22"/>
  <c r="B22"/>
  <c r="F22" i="5"/>
  <c r="D22"/>
  <c r="E22"/>
  <c r="B22"/>
  <c r="C22"/>
  <c r="F22" i="6"/>
  <c r="E22"/>
  <c r="D22"/>
  <c r="B22"/>
  <c r="C22"/>
  <c r="F22" i="7"/>
  <c r="E22"/>
  <c r="D22"/>
  <c r="C22"/>
  <c r="B22"/>
  <c r="F22" i="12"/>
  <c r="D22"/>
  <c r="E22"/>
  <c r="C22"/>
  <c r="B22"/>
  <c r="F22" i="26"/>
  <c r="E22"/>
  <c r="D22"/>
  <c r="B22"/>
  <c r="C22"/>
  <c r="F22" i="9"/>
  <c r="E22"/>
  <c r="D22"/>
  <c r="B22"/>
  <c r="C22"/>
  <c r="F22" i="10"/>
  <c r="D22"/>
  <c r="E22"/>
  <c r="B22"/>
  <c r="C22"/>
  <c r="F22" i="14"/>
  <c r="D22"/>
  <c r="E22"/>
  <c r="B22"/>
  <c r="C22"/>
  <c r="F22" i="40"/>
  <c r="F21" i="29"/>
  <c r="B19"/>
  <c r="B21" l="1"/>
  <c r="I22" l="1"/>
  <c r="H22"/>
  <c r="G22"/>
  <c r="F22"/>
  <c r="E22"/>
  <c r="D22"/>
  <c r="B22"/>
  <c r="C22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<sst xmlns="http://schemas.openxmlformats.org/spreadsheetml/2006/main" count="1367" uniqueCount="80">
  <si>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</si>
  <si>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</si>
  <si>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</si>
  <si>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</si>
  <si>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</si>
  <si>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</si>
  <si>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</si>
  <si>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</si>
  <si>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</si>
  <si>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</si>
  <si>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</si>
  <si>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</si>
  <si>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</si>
  <si>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</si>
  <si>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</si>
  <si>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</si>
  <si>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</si>
  <si>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</si>
  <si>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</si>
  <si>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</si>
  <si>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</si>
  <si>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</si>
  <si>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</si>
  <si>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</si>
  <si>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</si>
  <si>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</si>
  <si>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</si>
  <si>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</si>
  <si>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</si>
  <si>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</si>
  <si>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</si>
  <si>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</si>
  <si>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</si>
  <si>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</si>
  <si>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</si>
  <si>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</si>
  <si>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</si>
  <si>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</si>
  <si>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</si>
  <si>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</si>
  <si>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</si>
  <si>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</si>
  <si>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</si>
  <si>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</si>
  <si>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</si>
  <si>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</si>
  <si>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</si>
  <si>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</si>
  <si>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</si>
  <si>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</si>
  <si>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</si>
  <si>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</si>
  <si>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</si>
  <si>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</si>
  <si>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</si>
  <si>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</si>
  <si>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</si>
  <si>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</si>
  <si>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</si>
  <si>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</si>
  <si>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</si>
  <si>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</si>
  <si>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</si>
  <si>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</si>
  <si>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</si>
  <si>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</si>
  <si>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</si>
  <si>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</si>
  <si>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</si>
  <si>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</si>
  <si>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</si>
  <si>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</si>
  <si>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</si>
  <si>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</si>
  <si>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</si>
  <si>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</si>
  <si>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</si>
  <si>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</si>
  <si>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</si>
  <si>
    <t>Despesas relacionadas ao Escritório (IPTU/TPEI/FORO)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</si>
</sst>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topLeftCell="B1"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>
      <c r="A2" s="100" t="s">
        <v>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5" customFormat="1" ht="11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8" customFormat="1" ht="11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40">
        <f>SUM('ADERALDO OLIVEIRA'!H5+'AERTO LUNA'!H5+'AIMÉE SILVA'!H5+'ALCIDES TEIXEIRA NETO'!H5+'ALINE MARIANO'!H5+'ALMIR FERNANDO'!H5+'AMARO CIPRIANO'!H5+'ANA LÚCIA'!H5+'ANDRÉ RÉGIS'!H5+'ANTONIO LUIZ NETO'!H5+'AUGUSTO CARRERAS'!H5+'BENJAMIN DA SAÚDE'!H5+'CHICO KIKO'!H5+'DAIZE MICHELE'!H5+'DAVI MUNIZ'!H5+'EDUARDO CHERA'!H5+'EDUARDO MARQUES'!H5+'FELIPE FRANCISMAR'!H5+'FRED FERREIRA'!H5+'GILBERTO ALVES'!H5+'GORETTI QUEIROZ'!H5+'HÉLIO GUABIRARA'!H5+'IVAN MORAES'!H5+'JAIRO BRITTO'!H5+'JAYME ASFORA'!H5+'JOÃO DA COSTA'!H5+'JÚNIOR BOCÃO'!H5+'LUIZ EUSTÁQUIO'!H5+'MARCOS DI BRIA'!H5+'NATÁLIA DE MENUDO'!H5+'RAFAEL ACIOLI'!H5+'RENATO ANTUNES'!H5+'RICARDO CRUZ'!H5+'RINALDO JÚNIOR'!H5+'RODRIGO COUTINHO'!H5+'ROGÉRIO DE LUCCA'!H5+'ROMERINHO JATOBÁ '!H5+'SAMUEL SALAZAR'!H5+'WILTON BRITO'!H5)</f>
        <v>29332.27</v>
      </c>
      <c r="I5" s="40">
        <f>SUM('ADERALDO OLIVEIRA'!I5+'AERTO LUNA'!I5+'AIMÉE SILVA'!I5+'ALCIDES TEIXEIRA NETO'!I5+'ALINE MARIANO'!I5+'ALMIR FERNANDO'!I5+'AMARO CIPRIANO'!I5+'ANA LÚCIA'!I5+'ANDRÉ RÉGIS'!I5+'ANTONIO LUIZ NETO'!I5+'AUGUSTO CARRERAS'!I5+'BENJAMIN DA SAÚDE'!I5+'CHICO KIKO'!I5+'DAIZE MICHELE'!I5+'DAVI MUNIZ'!I5+'EDUARDO CHERA'!I5+'EDUARDO MARQUES'!I5+'FELIPE FRANCISMAR'!I5+'FRED FERREIRA'!I5+'GILBERTO ALVES'!I5+'GORETTI QUEIROZ'!I5+'HÉLIO GUABIRARA'!I5+'IVAN MORAES'!I5+'JAIRO BRITTO'!I5+'JAYME ASFORA'!I5+'JOÃO DA COSTA'!I5+'JÚNIOR BOCÃO'!I5+'LUIZ EUSTÁQUIO'!I5+'MARCOS DI BRIA'!I5+'NATÁLIA DE MENUDO'!I5+'RAFAEL ACIOLI'!I5+'RENATO ANTUNES'!I5+'RICARDO CRUZ'!I5+'RINALDO JÚNIOR'!I5+'RODRIGO COUTINHO'!I5+'ROGÉRIO DE LUCCA'!I5+'ROMERINHO JATOBÁ '!I5+'SAMUEL SALAZAR'!I5+'WILTON BRITO'!I5)</f>
        <v>29534.03</v>
      </c>
      <c r="J5" s="40">
        <f>SUM('ADERALDO OLIVEIRA'!J5+'AERTO LUNA'!J5+'AIMÉE SILVA'!J5+'ALCIDES TEIXEIRA NETO'!J5+'ALINE MARIANO'!J5+'ALMIR FERNANDO'!J5+'AMARO CIPRIANO'!J5+'ANA LÚCIA'!J5+'ANDRÉ RÉGIS'!J5+'ANTONIO LUIZ NETO'!J5+'AUGUSTO CARRERAS'!J5+'BENJAMIN DA SAÚDE'!J5+'CHICO KIKO'!J5+'DAIZE MICHELE'!J5+'DAVI MUNIZ'!J5+'EDUARDO CHERA'!J5+'EDUARDO MARQUES'!J5+'FELIPE FRANCISMAR'!J5+'FRED FERREIRA'!J5+'GILBERTO ALVES'!J5+'GORETTI QUEIROZ'!J5+'HÉLIO GUABIRARA'!J5+'IVAN MORAES'!J5+'JAIRO BRITTO'!J5+'JAYME ASFORA'!J5+'JOÃO DA COSTA'!J5+'JÚNIOR BOCÃO'!J5+'LUIZ EUSTÁQUIO'!J5+'MARCOS DI BRIA'!J5+'NATÁLIA DE MENUDO'!J5+'RAFAEL ACIOLI'!J5+'RENATO ANTUNES'!J5+'RICARDO CRUZ'!J5+'RINALDO JÚNIOR'!J5+'RODRIGO COUTINHO'!J5+'ROGÉRIO DE LUCCA'!J5+'ROMERINHO JATOBÁ '!J5+'SAMUEL SALAZAR'!J5+'WILTON BRITO'!J5)</f>
        <v>29534.03</v>
      </c>
      <c r="K5" s="40">
        <f>SUM('ADERALDO OLIVEIRA'!K5+'AERTO LUNA'!K5+'AIMÉE SILVA'!K5+'ALCIDES TEIXEIRA NETO'!K5+'ALINE MARIANO'!K5+'ALMIR FERNANDO'!K5+'AMARO CIPRIANO'!K5+'ANA LÚCIA'!K5+'ANDRÉ RÉGIS'!K5+'ANTONIO LUIZ NETO'!K5+'AUGUSTO CARRERAS'!K5+'BENJAMIN DA SAÚDE'!K5+'CHICO KIKO'!K5+'DAIZE MICHELE'!K5+'DAVI MUNIZ'!K5+'EDUARDO CHERA'!K5+'EDUARDO MARQUES'!K5+'FELIPE FRANCISMAR'!K5+'FRED FERREIRA'!K5+'GILBERTO ALVES'!K5+'GORETTI QUEIROZ'!K5+'HÉLIO GUABIRARA'!K5+'IVAN MORAES'!K5+'JAIRO BRITTO'!K5+'JAYME ASFORA'!K5+'JOÃO DA COSTA'!K5+'JÚNIOR BOCÃO'!K5+'LUIZ EUSTÁQUIO'!K5+'MARCOS DI BRIA'!K5+'NATÁLIA DE MENUDO'!K5+'RAFAEL ACIOLI'!K5+'RENATO ANTUNES'!K5+'RICARDO CRUZ'!K5+'RINALDO JÚNIOR'!K5+'RODRIGO COUTINHO'!K5+'ROGÉRIO DE LUCCA'!K5+'ROMERINHO JATOBÁ '!K5+'SAMUEL SALAZAR'!K5+'WILTON BRITO'!K5)</f>
        <v>29534.03</v>
      </c>
      <c r="L5" s="40">
        <f>SUM('ADERALDO OLIVEIRA'!L5+'AERTO LUNA'!L5+'AIMÉE SILVA'!L5+'ALCIDES TEIXEIRA NETO'!L5+'ALINE MARIANO'!L5+'ALMIR FERNANDO'!L5+'AMARO CIPRIANO'!L5+'ANA LÚCIA'!L5+'ANDRÉ RÉGIS'!L5+'ANTONIO LUIZ NETO'!L5+'AUGUSTO CARRERAS'!L5+'BENJAMIN DA SAÚDE'!L5+'CHICO KIKO'!L5+'DAIZE MICHELE'!L5+'DAVI MUNIZ'!L5+'EDUARDO CHERA'!L5+'EDUARDO MARQUES'!L5+'FELIPE FRANCISMAR'!L5+'FRED FERREIRA'!L5+'GILBERTO ALVES'!L5+'GORETTI QUEIROZ'!L5+'HÉLIO GUABIRARA'!L5+'IVAN MORAES'!L5+'JAIRO BRITTO'!L5+'JAYME ASFORA'!L5+'JOÃO DA COSTA'!L5+'JÚNIOR BOCÃO'!L5+'LUIZ EUSTÁQUIO'!L5+'MARCOS DI BRIA'!L5+'NATÁLIA DE MENUDO'!L5+'RAFAEL ACIOLI'!L5+'RENATO ANTUNES'!L5+'RICARDO CRUZ'!L5+'RINALDO JÚNIOR'!L5+'RODRIGO COUTINHO'!L5+'ROGÉRIO DE LUCCA'!L5+'ROMERINHO JATOBÁ '!L5+'SAMUEL SALAZAR'!L5+'WILTON BRITO'!L5)</f>
        <v>22674.03</v>
      </c>
      <c r="M5" s="98">
        <f>SUM('ADERALDO OLIVEIRA'!M5+'AERTO LUNA'!M5+'AIMÉE SILVA'!M5+'ALCIDES TEIXEIRA NETO'!M5+'ALINE MARIANO'!M5+'ALMIR FERNANDO'!M5+'AMARO CIPRIANO'!M5+'ANA LÚCIA'!M5+'ANDRÉ RÉGIS'!M5+'ANTONIO LUIZ NETO'!M5+'AUGUSTO CARRERAS'!M5+'BENJAMIN DA SAÚDE'!M5+'CHICO KIKO'!M5+'DAIZE MICHELE'!M5+'DAVI MUNIZ'!M5+'EDUARDO CHERA'!M5+'EDUARDO MARQUES'!M5+'FELIPE FRANCISMAR'!M5+'FRED FERREIRA'!M5+'GILBERTO ALVES'!M5+'GORETTI QUEIROZ'!M5+'HÉLIO GUABIRARA'!M5+'IVAN MORAES'!M5+'JAIRO BRITTO'!M5+'JAYME ASFORA'!M5+'JOÃO DA COSTA'!M5+'JÚNIOR BOCÃO'!M5+'LUIZ EUSTÁQUIO'!M5+'MARCOS DI BRIA'!M5+'NATÁLIA DE MENUDO'!M5+'RAFAEL ACIOLI'!M5+'RENATO ANTUNES'!M5+'RICARDO CRUZ'!M5+'RINALDO JÚNIOR'!M5+'RODRIGO COUTINHO'!M5+'ROGÉRIO DE LUCCA'!M5+'ROMERINHO JATOBÁ '!M5+'SAMUEL SALAZAR'!M5+'WILTON BRITO'!M5)</f>
        <v>20794.32</v>
      </c>
    </row>
    <row r="6" spans="1:14" ht="15" customHeight="1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40">
        <f>SUM('ADERALDO OLIVEIRA'!H6+'AERTO LUNA'!H6+'AIMÉE SILVA'!H6+'ALCIDES TEIXEIRA NETO'!H6+'ALINE MARIANO'!H6+'ALMIR FERNANDO'!H6+'AMARO CIPRIANO'!H6+'ANA LÚCIA'!H6+'ANDRÉ RÉGIS'!H6+'ANTONIO LUIZ NETO'!H6+'AUGUSTO CARRERAS'!H6+'BENJAMIN DA SAÚDE'!H6+'CHICO KIKO'!H6+'DAIZE MICHELE'!H6+'DAVI MUNIZ'!H6+'EDUARDO CHERA'!H6+'EDUARDO MARQUES'!H6+'FELIPE FRANCISMAR'!H6+'FRED FERREIRA'!H6+'GILBERTO ALVES'!H6+'GORETTI QUEIROZ'!H6+'HÉLIO GUABIRARA'!H6+'IVAN MORAES'!H6+'JAIRO BRITTO'!H6+'JAYME ASFORA'!H6+'JOÃO DA COSTA'!H6+'JÚNIOR BOCÃO'!H6+'LUIZ EUSTÁQUIO'!H6+'MARCOS DI BRIA'!H6+'NATÁLIA DE MENUDO'!H6+'RAFAEL ACIOLI'!H6+'RENATO ANTUNES'!H6+'RICARDO CRUZ'!H6+'RINALDO JÚNIOR'!H6+'RODRIGO COUTINHO'!H6+'ROGÉRIO DE LUCCA'!H6+'ROMERINHO JATOBÁ '!H6+'SAMUEL SALAZAR'!H6+'WILTON BRITO'!H6)</f>
        <v>2814.26</v>
      </c>
      <c r="I6" s="40">
        <f>SUM('ADERALDO OLIVEIRA'!I6+'AERTO LUNA'!I6+'AIMÉE SILVA'!I6+'ALCIDES TEIXEIRA NETO'!I6+'ALINE MARIANO'!I6+'ALMIR FERNANDO'!I6+'AMARO CIPRIANO'!I6+'ANA LÚCIA'!I6+'ANDRÉ RÉGIS'!I6+'ANTONIO LUIZ NETO'!I6+'AUGUSTO CARRERAS'!I6+'BENJAMIN DA SAÚDE'!I6+'CHICO KIKO'!I6+'DAIZE MICHELE'!I6+'DAVI MUNIZ'!I6+'EDUARDO CHERA'!I6+'EDUARDO MARQUES'!I6+'FELIPE FRANCISMAR'!I6+'FRED FERREIRA'!I6+'GILBERTO ALVES'!I6+'GORETTI QUEIROZ'!I6+'HÉLIO GUABIRARA'!I6+'IVAN MORAES'!I6+'JAIRO BRITTO'!I6+'JAYME ASFORA'!I6+'JOÃO DA COSTA'!I6+'JÚNIOR BOCÃO'!I6+'LUIZ EUSTÁQUIO'!I6+'MARCOS DI BRIA'!I6+'NATÁLIA DE MENUDO'!I6+'RAFAEL ACIOLI'!I6+'RENATO ANTUNES'!I6+'RICARDO CRUZ'!I6+'RINALDO JÚNIOR'!I6+'RODRIGO COUTINHO'!I6+'ROGÉRIO DE LUCCA'!I6+'ROMERINHO JATOBÁ '!I6+'SAMUEL SALAZAR'!I6+'WILTON BRITO'!I6)</f>
        <v>2814.26</v>
      </c>
      <c r="J6" s="40">
        <f>SUM('ADERALDO OLIVEIRA'!J6+'AERTO LUNA'!J6+'AIMÉE SILVA'!J6+'ALCIDES TEIXEIRA NETO'!J6+'ALINE MARIANO'!J6+'ALMIR FERNANDO'!J6+'AMARO CIPRIANO'!J6+'ANA LÚCIA'!J6+'ANDRÉ RÉGIS'!J6+'ANTONIO LUIZ NETO'!J6+'AUGUSTO CARRERAS'!J6+'BENJAMIN DA SAÚDE'!J6+'CHICO KIKO'!J6+'DAIZE MICHELE'!J6+'DAVI MUNIZ'!J6+'EDUARDO CHERA'!J6+'EDUARDO MARQUES'!J6+'FELIPE FRANCISMAR'!J6+'FRED FERREIRA'!J6+'GILBERTO ALVES'!J6+'GORETTI QUEIROZ'!J6+'HÉLIO GUABIRARA'!J6+'IVAN MORAES'!J6+'JAIRO BRITTO'!J6+'JAYME ASFORA'!J6+'JOÃO DA COSTA'!J6+'JÚNIOR BOCÃO'!J6+'LUIZ EUSTÁQUIO'!J6+'MARCOS DI BRIA'!J6+'NATÁLIA DE MENUDO'!J6+'RAFAEL ACIOLI'!J6+'RENATO ANTUNES'!J6+'RICARDO CRUZ'!J6+'RINALDO JÚNIOR'!J6+'RODRIGO COUTINHO'!J6+'ROGÉRIO DE LUCCA'!J6+'ROMERINHO JATOBÁ '!J6+'SAMUEL SALAZAR'!J6+'WILTON BRITO'!J6)</f>
        <v>3354.4500000000003</v>
      </c>
      <c r="K6" s="40">
        <f>SUM('ADERALDO OLIVEIRA'!K6+'AERTO LUNA'!K6+'AIMÉE SILVA'!K6+'ALCIDES TEIXEIRA NETO'!K6+'ALINE MARIANO'!K6+'ALMIR FERNANDO'!K6+'AMARO CIPRIANO'!K6+'ANA LÚCIA'!K6+'ANDRÉ RÉGIS'!K6+'ANTONIO LUIZ NETO'!K6+'AUGUSTO CARRERAS'!K6+'BENJAMIN DA SAÚDE'!K6+'CHICO KIKO'!K6+'DAIZE MICHELE'!K6+'DAVI MUNIZ'!K6+'EDUARDO CHERA'!K6+'EDUARDO MARQUES'!K6+'FELIPE FRANCISMAR'!K6+'FRED FERREIRA'!K6+'GILBERTO ALVES'!K6+'GORETTI QUEIROZ'!K6+'HÉLIO GUABIRARA'!K6+'IVAN MORAES'!K6+'JAIRO BRITTO'!K6+'JAYME ASFORA'!K6+'JOÃO DA COSTA'!K6+'JÚNIOR BOCÃO'!K6+'LUIZ EUSTÁQUIO'!K6+'MARCOS DI BRIA'!K6+'NATÁLIA DE MENUDO'!K6+'RAFAEL ACIOLI'!K6+'RENATO ANTUNES'!K6+'RICARDO CRUZ'!K6+'RINALDO JÚNIOR'!K6+'RODRIGO COUTINHO'!K6+'ROGÉRIO DE LUCCA'!K6+'ROMERINHO JATOBÁ '!K6+'SAMUEL SALAZAR'!K6+'WILTON BRITO'!K6)</f>
        <v>3009.03</v>
      </c>
      <c r="L6" s="40">
        <f>SUM('ADERALDO OLIVEIRA'!L6+'AERTO LUNA'!L6+'AIMÉE SILVA'!L6+'ALCIDES TEIXEIRA NETO'!L6+'ALINE MARIANO'!L6+'ALMIR FERNANDO'!L6+'AMARO CIPRIANO'!L6+'ANA LÚCIA'!L6+'ANDRÉ RÉGIS'!L6+'ANTONIO LUIZ NETO'!L6+'AUGUSTO CARRERAS'!L6+'BENJAMIN DA SAÚDE'!L6+'CHICO KIKO'!L6+'DAIZE MICHELE'!L6+'DAVI MUNIZ'!L6+'EDUARDO CHERA'!L6+'EDUARDO MARQUES'!L6+'FELIPE FRANCISMAR'!L6+'FRED FERREIRA'!L6+'GILBERTO ALVES'!L6+'GORETTI QUEIROZ'!L6+'HÉLIO GUABIRARA'!L6+'IVAN MORAES'!L6+'JAIRO BRITTO'!L6+'JAYME ASFORA'!L6+'JOÃO DA COSTA'!L6+'JÚNIOR BOCÃO'!L6+'LUIZ EUSTÁQUIO'!L6+'MARCOS DI BRIA'!L6+'NATÁLIA DE MENUDO'!L6+'RAFAEL ACIOLI'!L6+'RENATO ANTUNES'!L6+'RICARDO CRUZ'!L6+'RINALDO JÚNIOR'!L6+'RODRIGO COUTINHO'!L6+'ROGÉRIO DE LUCCA'!L6+'ROMERINHO JATOBÁ '!L6+'SAMUEL SALAZAR'!L6+'WILTON BRITO'!L6)</f>
        <v>2288.9</v>
      </c>
      <c r="M6" s="98">
        <f>SUM('ADERALDO OLIVEIRA'!M6+'AERTO LUNA'!M6+'AIMÉE SILVA'!M6+'ALCIDES TEIXEIRA NETO'!M6+'ALINE MARIANO'!M6+'ALMIR FERNANDO'!M6+'AMARO CIPRIANO'!M6+'ANA LÚCIA'!M6+'ANDRÉ RÉGIS'!M6+'ANTONIO LUIZ NETO'!M6+'AUGUSTO CARRERAS'!M6+'BENJAMIN DA SAÚDE'!M6+'CHICO KIKO'!M6+'DAIZE MICHELE'!M6+'DAVI MUNIZ'!M6+'EDUARDO CHERA'!M6+'EDUARDO MARQUES'!M6+'FELIPE FRANCISMAR'!M6+'FRED FERREIRA'!M6+'GILBERTO ALVES'!M6+'GORETTI QUEIROZ'!M6+'HÉLIO GUABIRARA'!M6+'IVAN MORAES'!M6+'JAIRO BRITTO'!M6+'JAYME ASFORA'!M6+'JOÃO DA COSTA'!M6+'JÚNIOR BOCÃO'!M6+'LUIZ EUSTÁQUIO'!M6+'MARCOS DI BRIA'!M6+'NATÁLIA DE MENUDO'!M6+'RAFAEL ACIOLI'!M6+'RENATO ANTUNES'!M6+'RICARDO CRUZ'!M6+'RINALDO JÚNIOR'!M6+'RODRIGO COUTINHO'!M6+'ROGÉRIO DE LUCCA'!M6+'ROMERINHO JATOBÁ '!M6+'SAMUEL SALAZAR'!M6+'WILTON BRITO'!M6)</f>
        <v>1781.03</v>
      </c>
    </row>
    <row r="7" spans="1:14" ht="15" customHeight="1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40">
        <f>SUM('ADERALDO OLIVEIRA'!H7+'AERTO LUNA'!H7+'AIMÉE SILVA'!H7+'ALCIDES TEIXEIRA NETO'!H7+'ALINE MARIANO'!H7+'ALMIR FERNANDO'!H7+'AMARO CIPRIANO'!H7+'ANA LÚCIA'!H7+'ANDRÉ RÉGIS'!H7+'ANTONIO LUIZ NETO'!H7+'AUGUSTO CARRERAS'!H7+'BENJAMIN DA SAÚDE'!H7+'CHICO KIKO'!H7+'DAIZE MICHELE'!H7+'DAVI MUNIZ'!H7+'EDUARDO CHERA'!H7+'EDUARDO MARQUES'!H7+'FELIPE FRANCISMAR'!H7+'FRED FERREIRA'!H7+'GILBERTO ALVES'!H7+'GORETTI QUEIROZ'!H7+'HÉLIO GUABIRARA'!H7+'IVAN MORAES'!H7+'JAIRO BRITTO'!H7+'JAYME ASFORA'!H7+'JOÃO DA COSTA'!H7+'JÚNIOR BOCÃO'!H7+'LUIZ EUSTÁQUIO'!H7+'MARCOS DI BRIA'!H7+'NATÁLIA DE MENUDO'!H7+'RAFAEL ACIOLI'!H7+'RENATO ANTUNES'!H7+'RICARDO CRUZ'!H7+'RINALDO JÚNIOR'!H7+'RODRIGO COUTINHO'!H7+'ROGÉRIO DE LUCCA'!H7+'ROMERINHO JATOBÁ '!H7+'SAMUEL SALAZAR'!H7+'WILTON BRITO'!H7)</f>
        <v>821.55000000000007</v>
      </c>
      <c r="I7" s="40">
        <f>SUM('ADERALDO OLIVEIRA'!I7+'AERTO LUNA'!I7+'AIMÉE SILVA'!I7+'ALCIDES TEIXEIRA NETO'!I7+'ALINE MARIANO'!I7+'ALMIR FERNANDO'!I7+'AMARO CIPRIANO'!I7+'ANA LÚCIA'!I7+'ANDRÉ RÉGIS'!I7+'ANTONIO LUIZ NETO'!I7+'AUGUSTO CARRERAS'!I7+'BENJAMIN DA SAÚDE'!I7+'CHICO KIKO'!I7+'DAIZE MICHELE'!I7+'DAVI MUNIZ'!I7+'EDUARDO CHERA'!I7+'EDUARDO MARQUES'!I7+'FELIPE FRANCISMAR'!I7+'FRED FERREIRA'!I7+'GILBERTO ALVES'!I7+'GORETTI QUEIROZ'!I7+'HÉLIO GUABIRARA'!I7+'IVAN MORAES'!I7+'JAIRO BRITTO'!I7+'JAYME ASFORA'!I7+'JOÃO DA COSTA'!I7+'JÚNIOR BOCÃO'!I7+'LUIZ EUSTÁQUIO'!I7+'MARCOS DI BRIA'!I7+'NATÁLIA DE MENUDO'!I7+'RAFAEL ACIOLI'!I7+'RENATO ANTUNES'!I7+'RICARDO CRUZ'!I7+'RINALDO JÚNIOR'!I7+'RODRIGO COUTINHO'!I7+'ROGÉRIO DE LUCCA'!I7+'ROMERINHO JATOBÁ '!I7+'SAMUEL SALAZAR'!I7+'WILTON BRITO'!I7)</f>
        <v>1634.92</v>
      </c>
      <c r="J7" s="40">
        <f>SUM('ADERALDO OLIVEIRA'!J7+'AERTO LUNA'!J7+'AIMÉE SILVA'!J7+'ALCIDES TEIXEIRA NETO'!J7+'ALINE MARIANO'!J7+'ALMIR FERNANDO'!J7+'AMARO CIPRIANO'!J7+'ANA LÚCIA'!J7+'ANDRÉ RÉGIS'!J7+'ANTONIO LUIZ NETO'!J7+'AUGUSTO CARRERAS'!J7+'BENJAMIN DA SAÚDE'!J7+'CHICO KIKO'!J7+'DAIZE MICHELE'!J7+'DAVI MUNIZ'!J7+'EDUARDO CHERA'!J7+'EDUARDO MARQUES'!J7+'FELIPE FRANCISMAR'!J7+'FRED FERREIRA'!J7+'GILBERTO ALVES'!J7+'GORETTI QUEIROZ'!J7+'HÉLIO GUABIRARA'!J7+'IVAN MORAES'!J7+'JAIRO BRITTO'!J7+'JAYME ASFORA'!J7+'JOÃO DA COSTA'!J7+'JÚNIOR BOCÃO'!J7+'LUIZ EUSTÁQUIO'!J7+'MARCOS DI BRIA'!J7+'NATÁLIA DE MENUDO'!J7+'RAFAEL ACIOLI'!J7+'RENATO ANTUNES'!J7+'RICARDO CRUZ'!J7+'RINALDO JÚNIOR'!J7+'RODRIGO COUTINHO'!J7+'ROGÉRIO DE LUCCA'!J7+'ROMERINHO JATOBÁ '!J7+'SAMUEL SALAZAR'!J7+'WILTON BRITO'!J7)</f>
        <v>1808.4700000000003</v>
      </c>
      <c r="K7" s="40">
        <f>SUM('ADERALDO OLIVEIRA'!K7+'AERTO LUNA'!K7+'AIMÉE SILVA'!K7+'ALCIDES TEIXEIRA NETO'!K7+'ALINE MARIANO'!K7+'ALMIR FERNANDO'!K7+'AMARO CIPRIANO'!K7+'ANA LÚCIA'!K7+'ANDRÉ RÉGIS'!K7+'ANTONIO LUIZ NETO'!K7+'AUGUSTO CARRERAS'!K7+'BENJAMIN DA SAÚDE'!K7+'CHICO KIKO'!K7+'DAIZE MICHELE'!K7+'DAVI MUNIZ'!K7+'EDUARDO CHERA'!K7+'EDUARDO MARQUES'!K7+'FELIPE FRANCISMAR'!K7+'FRED FERREIRA'!K7+'GILBERTO ALVES'!K7+'GORETTI QUEIROZ'!K7+'HÉLIO GUABIRARA'!K7+'IVAN MORAES'!K7+'JAIRO BRITTO'!K7+'JAYME ASFORA'!K7+'JOÃO DA COSTA'!K7+'JÚNIOR BOCÃO'!K7+'LUIZ EUSTÁQUIO'!K7+'MARCOS DI BRIA'!K7+'NATÁLIA DE MENUDO'!K7+'RAFAEL ACIOLI'!K7+'RENATO ANTUNES'!K7+'RICARDO CRUZ'!K7+'RINALDO JÚNIOR'!K7+'RODRIGO COUTINHO'!K7+'ROGÉRIO DE LUCCA'!K7+'ROMERINHO JATOBÁ '!K7+'SAMUEL SALAZAR'!K7+'WILTON BRITO'!K7)</f>
        <v>2046.0500000000002</v>
      </c>
      <c r="L7" s="40">
        <f>SUM('ADERALDO OLIVEIRA'!L7+'AERTO LUNA'!L7+'AIMÉE SILVA'!L7+'ALCIDES TEIXEIRA NETO'!L7+'ALINE MARIANO'!L7+'ALMIR FERNANDO'!L7+'AMARO CIPRIANO'!L7+'ANA LÚCIA'!L7+'ANDRÉ RÉGIS'!L7+'ANTONIO LUIZ NETO'!L7+'AUGUSTO CARRERAS'!L7+'BENJAMIN DA SAÚDE'!L7+'CHICO KIKO'!L7+'DAIZE MICHELE'!L7+'DAVI MUNIZ'!L7+'EDUARDO CHERA'!L7+'EDUARDO MARQUES'!L7+'FELIPE FRANCISMAR'!L7+'FRED FERREIRA'!L7+'GILBERTO ALVES'!L7+'GORETTI QUEIROZ'!L7+'HÉLIO GUABIRARA'!L7+'IVAN MORAES'!L7+'JAIRO BRITTO'!L7+'JAYME ASFORA'!L7+'JOÃO DA COSTA'!L7+'JÚNIOR BOCÃO'!L7+'LUIZ EUSTÁQUIO'!L7+'MARCOS DI BRIA'!L7+'NATÁLIA DE MENUDO'!L7+'RAFAEL ACIOLI'!L7+'RENATO ANTUNES'!L7+'RICARDO CRUZ'!L7+'RINALDO JÚNIOR'!L7+'RODRIGO COUTINHO'!L7+'ROGÉRIO DE LUCCA'!L7+'ROMERINHO JATOBÁ '!L7+'SAMUEL SALAZAR'!L7+'WILTON BRITO'!L7)</f>
        <v>1520.6599999999999</v>
      </c>
      <c r="M7" s="98">
        <f>SUM('ADERALDO OLIVEIRA'!M7+'AERTO LUNA'!M7+'AIMÉE SILVA'!M7+'ALCIDES TEIXEIRA NETO'!M7+'ALINE MARIANO'!M7+'ALMIR FERNANDO'!M7+'AMARO CIPRIANO'!M7+'ANA LÚCIA'!M7+'ANDRÉ RÉGIS'!M7+'ANTONIO LUIZ NETO'!M7+'AUGUSTO CARRERAS'!M7+'BENJAMIN DA SAÚDE'!M7+'CHICO KIKO'!M7+'DAIZE MICHELE'!M7+'DAVI MUNIZ'!M7+'EDUARDO CHERA'!M7+'EDUARDO MARQUES'!M7+'FELIPE FRANCISMAR'!M7+'FRED FERREIRA'!M7+'GILBERTO ALVES'!M7+'GORETTI QUEIROZ'!M7+'HÉLIO GUABIRARA'!M7+'IVAN MORAES'!M7+'JAIRO BRITTO'!M7+'JAYME ASFORA'!M7+'JOÃO DA COSTA'!M7+'JÚNIOR BOCÃO'!M7+'LUIZ EUSTÁQUIO'!M7+'MARCOS DI BRIA'!M7+'NATÁLIA DE MENUDO'!M7+'RAFAEL ACIOLI'!M7+'RENATO ANTUNES'!M7+'RICARDO CRUZ'!M7+'RINALDO JÚNIOR'!M7+'RODRIGO COUTINHO'!M7+'ROGÉRIO DE LUCCA'!M7+'ROMERINHO JATOBÁ '!M7+'SAMUEL SALAZAR'!M7+'WILTON BRITO'!M7)</f>
        <v>690.11999999999989</v>
      </c>
    </row>
    <row r="8" spans="1:14" ht="15" customHeight="1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40">
        <f>SUM('ADERALDO OLIVEIRA'!H8+'AERTO LUNA'!H8+'AIMÉE SILVA'!H8+'ALCIDES TEIXEIRA NETO'!H8+'ALINE MARIANO'!H8+'ALMIR FERNANDO'!H8+'AMARO CIPRIANO'!H8+'ANA LÚCIA'!H8+'ANDRÉ RÉGIS'!H8+'ANTONIO LUIZ NETO'!H8+'AUGUSTO CARRERAS'!H8+'BENJAMIN DA SAÚDE'!H8+'CHICO KIKO'!H8+'DAIZE MICHELE'!H8+'DAVI MUNIZ'!H8+'EDUARDO CHERA'!H8+'EDUARDO MARQUES'!H8+'FELIPE FRANCISMAR'!H8+'FRED FERREIRA'!H8+'GILBERTO ALVES'!H8+'GORETTI QUEIROZ'!H8+'HÉLIO GUABIRARA'!H8+'IVAN MORAES'!H8+'JAIRO BRITTO'!H8+'JAYME ASFORA'!H8+'JOÃO DA COSTA'!H8+'JÚNIOR BOCÃO'!H8+'LUIZ EUSTÁQUIO'!H8+'MARCOS DI BRIA'!H8+'NATÁLIA DE MENUDO'!H8+'RAFAEL ACIOLI'!H8+'RENATO ANTUNES'!H8+'RICARDO CRUZ'!H8+'RINALDO JÚNIOR'!H8+'RODRIGO COUTINHO'!H8+'ROGÉRIO DE LUCCA'!H8+'ROMERINHO JATOBÁ '!H8+'SAMUEL SALAZAR'!H8+'WILTON BRITO'!H8)</f>
        <v>348.36</v>
      </c>
      <c r="I8" s="40">
        <f>SUM('ADERALDO OLIVEIRA'!I8+'AERTO LUNA'!I8+'AIMÉE SILVA'!I8+'ALCIDES TEIXEIRA NETO'!I8+'ALINE MARIANO'!I8+'ALMIR FERNANDO'!I8+'AMARO CIPRIANO'!I8+'ANA LÚCIA'!I8+'ANDRÉ RÉGIS'!I8+'ANTONIO LUIZ NETO'!I8+'AUGUSTO CARRERAS'!I8+'BENJAMIN DA SAÚDE'!I8+'CHICO KIKO'!I8+'DAIZE MICHELE'!I8+'DAVI MUNIZ'!I8+'EDUARDO CHERA'!I8+'EDUARDO MARQUES'!I8+'FELIPE FRANCISMAR'!I8+'FRED FERREIRA'!I8+'GILBERTO ALVES'!I8+'GORETTI QUEIROZ'!I8+'HÉLIO GUABIRARA'!I8+'IVAN MORAES'!I8+'JAIRO BRITTO'!I8+'JAYME ASFORA'!I8+'JOÃO DA COSTA'!I8+'JÚNIOR BOCÃO'!I8+'LUIZ EUSTÁQUIO'!I8+'MARCOS DI BRIA'!I8+'NATÁLIA DE MENUDO'!I8+'RAFAEL ACIOLI'!I8+'RENATO ANTUNES'!I8+'RICARDO CRUZ'!I8+'RINALDO JÚNIOR'!I8+'RODRIGO COUTINHO'!I8+'ROGÉRIO DE LUCCA'!I8+'ROMERINHO JATOBÁ '!I8+'SAMUEL SALAZAR'!I8+'WILTON BRITO'!I8)</f>
        <v>377.45000000000005</v>
      </c>
      <c r="J8" s="40">
        <f>SUM('ADERALDO OLIVEIRA'!J8+'AERTO LUNA'!J8+'AIMÉE SILVA'!J8+'ALCIDES TEIXEIRA NETO'!J8+'ALINE MARIANO'!J8+'ALMIR FERNANDO'!J8+'AMARO CIPRIANO'!J8+'ANA LÚCIA'!J8+'ANDRÉ RÉGIS'!J8+'ANTONIO LUIZ NETO'!J8+'AUGUSTO CARRERAS'!J8+'BENJAMIN DA SAÚDE'!J8+'CHICO KIKO'!J8+'DAIZE MICHELE'!J8+'DAVI MUNIZ'!J8+'EDUARDO CHERA'!J8+'EDUARDO MARQUES'!J8+'FELIPE FRANCISMAR'!J8+'FRED FERREIRA'!J8+'GILBERTO ALVES'!J8+'GORETTI QUEIROZ'!J8+'HÉLIO GUABIRARA'!J8+'IVAN MORAES'!J8+'JAIRO BRITTO'!J8+'JAYME ASFORA'!J8+'JOÃO DA COSTA'!J8+'JÚNIOR BOCÃO'!J8+'LUIZ EUSTÁQUIO'!J8+'MARCOS DI BRIA'!J8+'NATÁLIA DE MENUDO'!J8+'RAFAEL ACIOLI'!J8+'RENATO ANTUNES'!J8+'RICARDO CRUZ'!J8+'RINALDO JÚNIOR'!J8+'RODRIGO COUTINHO'!J8+'ROGÉRIO DE LUCCA'!J8+'ROMERINHO JATOBÁ '!J8+'SAMUEL SALAZAR'!J8+'WILTON BRITO'!J8)</f>
        <v>414.91999999999996</v>
      </c>
      <c r="K8" s="40">
        <f>SUM('ADERALDO OLIVEIRA'!K8+'AERTO LUNA'!K8+'AIMÉE SILVA'!K8+'ALCIDES TEIXEIRA NETO'!K8+'ALINE MARIANO'!K8+'ALMIR FERNANDO'!K8+'AMARO CIPRIANO'!K8+'ANA LÚCIA'!K8+'ANDRÉ RÉGIS'!K8+'ANTONIO LUIZ NETO'!K8+'AUGUSTO CARRERAS'!K8+'BENJAMIN DA SAÚDE'!K8+'CHICO KIKO'!K8+'DAIZE MICHELE'!K8+'DAVI MUNIZ'!K8+'EDUARDO CHERA'!K8+'EDUARDO MARQUES'!K8+'FELIPE FRANCISMAR'!K8+'FRED FERREIRA'!K8+'GILBERTO ALVES'!K8+'GORETTI QUEIROZ'!K8+'HÉLIO GUABIRARA'!K8+'IVAN MORAES'!K8+'JAIRO BRITTO'!K8+'JAYME ASFORA'!K8+'JOÃO DA COSTA'!K8+'JÚNIOR BOCÃO'!K8+'LUIZ EUSTÁQUIO'!K8+'MARCOS DI BRIA'!K8+'NATÁLIA DE MENUDO'!K8+'RAFAEL ACIOLI'!K8+'RENATO ANTUNES'!K8+'RICARDO CRUZ'!K8+'RINALDO JÚNIOR'!K8+'RODRIGO COUTINHO'!K8+'ROGÉRIO DE LUCCA'!K8+'ROMERINHO JATOBÁ '!K8+'SAMUEL SALAZAR'!K8+'WILTON BRITO'!K8)</f>
        <v>438.2</v>
      </c>
      <c r="L8" s="40">
        <f>SUM('ADERALDO OLIVEIRA'!L8+'AERTO LUNA'!L8+'AIMÉE SILVA'!L8+'ALCIDES TEIXEIRA NETO'!L8+'ALINE MARIANO'!L8+'ALMIR FERNANDO'!L8+'AMARO CIPRIANO'!L8+'ANA LÚCIA'!L8+'ANDRÉ RÉGIS'!L8+'ANTONIO LUIZ NETO'!L8+'AUGUSTO CARRERAS'!L8+'BENJAMIN DA SAÚDE'!L8+'CHICO KIKO'!L8+'DAIZE MICHELE'!L8+'DAVI MUNIZ'!L8+'EDUARDO CHERA'!L8+'EDUARDO MARQUES'!L8+'FELIPE FRANCISMAR'!L8+'FRED FERREIRA'!L8+'GILBERTO ALVES'!L8+'GORETTI QUEIROZ'!L8+'HÉLIO GUABIRARA'!L8+'IVAN MORAES'!L8+'JAIRO BRITTO'!L8+'JAYME ASFORA'!L8+'JOÃO DA COSTA'!L8+'JÚNIOR BOCÃO'!L8+'LUIZ EUSTÁQUIO'!L8+'MARCOS DI BRIA'!L8+'NATÁLIA DE MENUDO'!L8+'RAFAEL ACIOLI'!L8+'RENATO ANTUNES'!L8+'RICARDO CRUZ'!L8+'RINALDO JÚNIOR'!L8+'RODRIGO COUTINHO'!L8+'ROGÉRIO DE LUCCA'!L8+'ROMERINHO JATOBÁ '!L8+'SAMUEL SALAZAR'!L8+'WILTON BRITO'!L8)</f>
        <v>300.13</v>
      </c>
      <c r="M8" s="98">
        <f>SUM('ADERALDO OLIVEIRA'!M8+'AERTO LUNA'!M8+'AIMÉE SILVA'!M8+'ALCIDES TEIXEIRA NETO'!M8+'ALINE MARIANO'!M8+'ALMIR FERNANDO'!M8+'AMARO CIPRIANO'!M8+'ANA LÚCIA'!M8+'ANDRÉ RÉGIS'!M8+'ANTONIO LUIZ NETO'!M8+'AUGUSTO CARRERAS'!M8+'BENJAMIN DA SAÚDE'!M8+'CHICO KIKO'!M8+'DAIZE MICHELE'!M8+'DAVI MUNIZ'!M8+'EDUARDO CHERA'!M8+'EDUARDO MARQUES'!M8+'FELIPE FRANCISMAR'!M8+'FRED FERREIRA'!M8+'GILBERTO ALVES'!M8+'GORETTI QUEIROZ'!M8+'HÉLIO GUABIRARA'!M8+'IVAN MORAES'!M8+'JAIRO BRITTO'!M8+'JAYME ASFORA'!M8+'JOÃO DA COSTA'!M8+'JÚNIOR BOCÃO'!M8+'LUIZ EUSTÁQUIO'!M8+'MARCOS DI BRIA'!M8+'NATÁLIA DE MENUDO'!M8+'RAFAEL ACIOLI'!M8+'RENATO ANTUNES'!M8+'RICARDO CRUZ'!M8+'RINALDO JÚNIOR'!M8+'RODRIGO COUTINHO'!M8+'ROGÉRIO DE LUCCA'!M8+'ROMERINHO JATOBÁ '!M8+'SAMUEL SALAZAR'!M8+'WILTON BRITO'!M8)</f>
        <v>300.89999999999998</v>
      </c>
    </row>
    <row r="9" spans="1:14" ht="15" customHeight="1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40">
        <f>SUM('ADERALDO OLIVEIRA'!H9+'AERTO LUNA'!H9+'AIMÉE SILVA'!H9+'ALCIDES TEIXEIRA NETO'!H9+'ALINE MARIANO'!H9+'ALMIR FERNANDO'!H9+'AMARO CIPRIANO'!H9+'ANA LÚCIA'!H9+'ANDRÉ RÉGIS'!H9+'ANTONIO LUIZ NETO'!H9+'AUGUSTO CARRERAS'!H9+'BENJAMIN DA SAÚDE'!H9+'CHICO KIKO'!H9+'DAIZE MICHELE'!H9+'DAVI MUNIZ'!H9+'EDUARDO CHERA'!H9+'EDUARDO MARQUES'!H9+'FELIPE FRANCISMAR'!H9+'FRED FERREIRA'!H9+'GILBERTO ALVES'!H9+'GORETTI QUEIROZ'!H9+'HÉLIO GUABIRARA'!H9+'IVAN MORAES'!H9+'JAIRO BRITTO'!H9+'JAYME ASFORA'!H9+'JOÃO DA COSTA'!H9+'JÚNIOR BOCÃO'!H9+'LUIZ EUSTÁQUIO'!H9+'MARCOS DI BRIA'!H9+'NATÁLIA DE MENUDO'!H9+'RAFAEL ACIOLI'!H9+'RENATO ANTUNES'!H9+'RICARDO CRUZ'!H9+'RINALDO JÚNIOR'!H9+'RODRIGO COUTINHO'!H9+'ROGÉRIO DE LUCCA'!H9+'ROMERINHO JATOBÁ '!H9+'SAMUEL SALAZAR'!H9+'WILTON BRITO'!H9)</f>
        <v>1935.92</v>
      </c>
      <c r="I9" s="40">
        <f>SUM('ADERALDO OLIVEIRA'!I9+'AERTO LUNA'!I9+'AIMÉE SILVA'!I9+'ALCIDES TEIXEIRA NETO'!I9+'ALINE MARIANO'!I9+'ALMIR FERNANDO'!I9+'AMARO CIPRIANO'!I9+'ANA LÚCIA'!I9+'ANDRÉ RÉGIS'!I9+'ANTONIO LUIZ NETO'!I9+'AUGUSTO CARRERAS'!I9+'BENJAMIN DA SAÚDE'!I9+'CHICO KIKO'!I9+'DAIZE MICHELE'!I9+'DAVI MUNIZ'!I9+'EDUARDO CHERA'!I9+'EDUARDO MARQUES'!I9+'FELIPE FRANCISMAR'!I9+'FRED FERREIRA'!I9+'GILBERTO ALVES'!I9+'GORETTI QUEIROZ'!I9+'HÉLIO GUABIRARA'!I9+'IVAN MORAES'!I9+'JAIRO BRITTO'!I9+'JAYME ASFORA'!I9+'JOÃO DA COSTA'!I9+'JÚNIOR BOCÃO'!I9+'LUIZ EUSTÁQUIO'!I9+'MARCOS DI BRIA'!I9+'NATÁLIA DE MENUDO'!I9+'RAFAEL ACIOLI'!I9+'RENATO ANTUNES'!I9+'RICARDO CRUZ'!I9+'RINALDO JÚNIOR'!I9+'RODRIGO COUTINHO'!I9+'ROGÉRIO DE LUCCA'!I9+'ROMERINHO JATOBÁ '!I9+'SAMUEL SALAZAR'!I9+'WILTON BRITO'!I9)</f>
        <v>2048.94</v>
      </c>
      <c r="J9" s="40">
        <f>SUM('ADERALDO OLIVEIRA'!J9+'AERTO LUNA'!J9+'AIMÉE SILVA'!J9+'ALCIDES TEIXEIRA NETO'!J9+'ALINE MARIANO'!J9+'ALMIR FERNANDO'!J9+'AMARO CIPRIANO'!J9+'ANA LÚCIA'!J9+'ANDRÉ RÉGIS'!J9+'ANTONIO LUIZ NETO'!J9+'AUGUSTO CARRERAS'!J9+'BENJAMIN DA SAÚDE'!J9+'CHICO KIKO'!J9+'DAIZE MICHELE'!J9+'DAVI MUNIZ'!J9+'EDUARDO CHERA'!J9+'EDUARDO MARQUES'!J9+'FELIPE FRANCISMAR'!J9+'FRED FERREIRA'!J9+'GILBERTO ALVES'!J9+'GORETTI QUEIROZ'!J9+'HÉLIO GUABIRARA'!J9+'IVAN MORAES'!J9+'JAIRO BRITTO'!J9+'JAYME ASFORA'!J9+'JOÃO DA COSTA'!J9+'JÚNIOR BOCÃO'!J9+'LUIZ EUSTÁQUIO'!J9+'MARCOS DI BRIA'!J9+'NATÁLIA DE MENUDO'!J9+'RAFAEL ACIOLI'!J9+'RENATO ANTUNES'!J9+'RICARDO CRUZ'!J9+'RINALDO JÚNIOR'!J9+'RODRIGO COUTINHO'!J9+'ROGÉRIO DE LUCCA'!J9+'ROMERINHO JATOBÁ '!J9+'SAMUEL SALAZAR'!J9+'WILTON BRITO'!J9)</f>
        <v>1904.07</v>
      </c>
      <c r="K9" s="40">
        <f>SUM('ADERALDO OLIVEIRA'!K9+'AERTO LUNA'!K9+'AIMÉE SILVA'!K9+'ALCIDES TEIXEIRA NETO'!K9+'ALINE MARIANO'!K9+'ALMIR FERNANDO'!K9+'AMARO CIPRIANO'!K9+'ANA LÚCIA'!K9+'ANDRÉ RÉGIS'!K9+'ANTONIO LUIZ NETO'!K9+'AUGUSTO CARRERAS'!K9+'BENJAMIN DA SAÚDE'!K9+'CHICO KIKO'!K9+'DAIZE MICHELE'!K9+'DAVI MUNIZ'!K9+'EDUARDO CHERA'!K9+'EDUARDO MARQUES'!K9+'FELIPE FRANCISMAR'!K9+'FRED FERREIRA'!K9+'GILBERTO ALVES'!K9+'GORETTI QUEIROZ'!K9+'HÉLIO GUABIRARA'!K9+'IVAN MORAES'!K9+'JAIRO BRITTO'!K9+'JAYME ASFORA'!K9+'JOÃO DA COSTA'!K9+'JÚNIOR BOCÃO'!K9+'LUIZ EUSTÁQUIO'!K9+'MARCOS DI BRIA'!K9+'NATÁLIA DE MENUDO'!K9+'RAFAEL ACIOLI'!K9+'RENATO ANTUNES'!K9+'RICARDO CRUZ'!K9+'RINALDO JÚNIOR'!K9+'RODRIGO COUTINHO'!K9+'ROGÉRIO DE LUCCA'!K9+'ROMERINHO JATOBÁ '!K9+'SAMUEL SALAZAR'!K9+'WILTON BRITO'!K9)</f>
        <v>1109.1300000000001</v>
      </c>
      <c r="L9" s="40">
        <f>SUM('ADERALDO OLIVEIRA'!L9+'AERTO LUNA'!L9+'AIMÉE SILVA'!L9+'ALCIDES TEIXEIRA NETO'!L9+'ALINE MARIANO'!L9+'ALMIR FERNANDO'!L9+'AMARO CIPRIANO'!L9+'ANA LÚCIA'!L9+'ANDRÉ RÉGIS'!L9+'ANTONIO LUIZ NETO'!L9+'AUGUSTO CARRERAS'!L9+'BENJAMIN DA SAÚDE'!L9+'CHICO KIKO'!L9+'DAIZE MICHELE'!L9+'DAVI MUNIZ'!L9+'EDUARDO CHERA'!L9+'EDUARDO MARQUES'!L9+'FELIPE FRANCISMAR'!L9+'FRED FERREIRA'!L9+'GILBERTO ALVES'!L9+'GORETTI QUEIROZ'!L9+'HÉLIO GUABIRARA'!L9+'IVAN MORAES'!L9+'JAIRO BRITTO'!L9+'JAYME ASFORA'!L9+'JOÃO DA COSTA'!L9+'JÚNIOR BOCÃO'!L9+'LUIZ EUSTÁQUIO'!L9+'MARCOS DI BRIA'!L9+'NATÁLIA DE MENUDO'!L9+'RAFAEL ACIOLI'!L9+'RENATO ANTUNES'!L9+'RICARDO CRUZ'!L9+'RINALDO JÚNIOR'!L9+'RODRIGO COUTINHO'!L9+'ROGÉRIO DE LUCCA'!L9+'ROMERINHO JATOBÁ '!L9+'SAMUEL SALAZAR'!L9+'WILTON BRITO'!L9)</f>
        <v>1354.6200000000001</v>
      </c>
      <c r="M9" s="98">
        <f>SUM('ADERALDO OLIVEIRA'!M9+'AERTO LUNA'!M9+'AIMÉE SILVA'!M9+'ALCIDES TEIXEIRA NETO'!M9+'ALINE MARIANO'!M9+'ALMIR FERNANDO'!M9+'AMARO CIPRIANO'!M9+'ANA LÚCIA'!M9+'ANDRÉ RÉGIS'!M9+'ANTONIO LUIZ NETO'!M9+'AUGUSTO CARRERAS'!M9+'BENJAMIN DA SAÚDE'!M9+'CHICO KIKO'!M9+'DAIZE MICHELE'!M9+'DAVI MUNIZ'!M9+'EDUARDO CHERA'!M9+'EDUARDO MARQUES'!M9+'FELIPE FRANCISMAR'!M9+'FRED FERREIRA'!M9+'GILBERTO ALVES'!M9+'GORETTI QUEIROZ'!M9+'HÉLIO GUABIRARA'!M9+'IVAN MORAES'!M9+'JAIRO BRITTO'!M9+'JAYME ASFORA'!M9+'JOÃO DA COSTA'!M9+'JÚNIOR BOCÃO'!M9+'LUIZ EUSTÁQUIO'!M9+'MARCOS DI BRIA'!M9+'NATÁLIA DE MENUDO'!M9+'RAFAEL ACIOLI'!M9+'RENATO ANTUNES'!M9+'RICARDO CRUZ'!M9+'RINALDO JÚNIOR'!M9+'RODRIGO COUTINHO'!M9+'ROGÉRIO DE LUCCA'!M9+'ROMERINHO JATOBÁ '!M9+'SAMUEL SALAZAR'!M9+'WILTON BRITO'!M9)</f>
        <v>1973.15</v>
      </c>
    </row>
    <row r="10" spans="1:14" ht="15" customHeight="1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40">
        <f>SUM('ADERALDO OLIVEIRA'!H10+'AERTO LUNA'!H10+'AIMÉE SILVA'!H10+'ALCIDES TEIXEIRA NETO'!H10+'ALINE MARIANO'!H10+'ALMIR FERNANDO'!H10+'AMARO CIPRIANO'!H10+'ANA LÚCIA'!H10+'ANDRÉ RÉGIS'!H10+'ANTONIO LUIZ NETO'!H10+'AUGUSTO CARRERAS'!H10+'BENJAMIN DA SAÚDE'!H10+'CHICO KIKO'!H10+'DAIZE MICHELE'!H10+'DAVI MUNIZ'!H10+'EDUARDO CHERA'!H10+'EDUARDO MARQUES'!H10+'FELIPE FRANCISMAR'!H10+'FRED FERREIRA'!H10+'GILBERTO ALVES'!H10+'GORETTI QUEIROZ'!H10+'HÉLIO GUABIRARA'!H10+'IVAN MORAES'!H10+'JAIRO BRITTO'!H10+'JAYME ASFORA'!H10+'JOÃO DA COSTA'!H10+'JÚNIOR BOCÃO'!H10+'LUIZ EUSTÁQUIO'!H10+'MARCOS DI BRIA'!H10+'NATÁLIA DE MENUDO'!H10+'RAFAEL ACIOLI'!H10+'RENATO ANTUNES'!H10+'RICARDO CRUZ'!H10+'RINALDO JÚNIOR'!H10+'RODRIGO COUTINHO'!H10+'ROGÉRIO DE LUCCA'!H10+'ROMERINHO JATOBÁ '!H10+'SAMUEL SALAZAR'!H10+'WILTON BRITO'!H10)</f>
        <v>2597.8900000000003</v>
      </c>
      <c r="I10" s="40">
        <f>SUM('ADERALDO OLIVEIRA'!I10+'AERTO LUNA'!I10+'AIMÉE SILVA'!I10+'ALCIDES TEIXEIRA NETO'!I10+'ALINE MARIANO'!I10+'ALMIR FERNANDO'!I10+'AMARO CIPRIANO'!I10+'ANA LÚCIA'!I10+'ANDRÉ RÉGIS'!I10+'ANTONIO LUIZ NETO'!I10+'AUGUSTO CARRERAS'!I10+'BENJAMIN DA SAÚDE'!I10+'CHICO KIKO'!I10+'DAIZE MICHELE'!I10+'DAVI MUNIZ'!I10+'EDUARDO CHERA'!I10+'EDUARDO MARQUES'!I10+'FELIPE FRANCISMAR'!I10+'FRED FERREIRA'!I10+'GILBERTO ALVES'!I10+'GORETTI QUEIROZ'!I10+'HÉLIO GUABIRARA'!I10+'IVAN MORAES'!I10+'JAIRO BRITTO'!I10+'JAYME ASFORA'!I10+'JOÃO DA COSTA'!I10+'JÚNIOR BOCÃO'!I10+'LUIZ EUSTÁQUIO'!I10+'MARCOS DI BRIA'!I10+'NATÁLIA DE MENUDO'!I10+'RAFAEL ACIOLI'!I10+'RENATO ANTUNES'!I10+'RICARDO CRUZ'!I10+'RINALDO JÚNIOR'!I10+'RODRIGO COUTINHO'!I10+'ROGÉRIO DE LUCCA'!I10+'ROMERINHO JATOBÁ '!I10+'SAMUEL SALAZAR'!I10+'WILTON BRITO'!I10)</f>
        <v>2571</v>
      </c>
      <c r="J10" s="40">
        <f>SUM('ADERALDO OLIVEIRA'!J10+'AERTO LUNA'!J10+'AIMÉE SILVA'!J10+'ALCIDES TEIXEIRA NETO'!J10+'ALINE MARIANO'!J10+'ALMIR FERNANDO'!J10+'AMARO CIPRIANO'!J10+'ANA LÚCIA'!J10+'ANDRÉ RÉGIS'!J10+'ANTONIO LUIZ NETO'!J10+'AUGUSTO CARRERAS'!J10+'BENJAMIN DA SAÚDE'!J10+'CHICO KIKO'!J10+'DAIZE MICHELE'!J10+'DAVI MUNIZ'!J10+'EDUARDO CHERA'!J10+'EDUARDO MARQUES'!J10+'FELIPE FRANCISMAR'!J10+'FRED FERREIRA'!J10+'GILBERTO ALVES'!J10+'GORETTI QUEIROZ'!J10+'HÉLIO GUABIRARA'!J10+'IVAN MORAES'!J10+'JAIRO BRITTO'!J10+'JAYME ASFORA'!J10+'JOÃO DA COSTA'!J10+'JÚNIOR BOCÃO'!J10+'LUIZ EUSTÁQUIO'!J10+'MARCOS DI BRIA'!J10+'NATÁLIA DE MENUDO'!J10+'RAFAEL ACIOLI'!J10+'RENATO ANTUNES'!J10+'RICARDO CRUZ'!J10+'RINALDO JÚNIOR'!J10+'RODRIGO COUTINHO'!J10+'ROGÉRIO DE LUCCA'!J10+'ROMERINHO JATOBÁ '!J10+'SAMUEL SALAZAR'!J10+'WILTON BRITO'!J10)</f>
        <v>2851.9100000000003</v>
      </c>
      <c r="K10" s="40">
        <f>SUM('ADERALDO OLIVEIRA'!K10+'AERTO LUNA'!K10+'AIMÉE SILVA'!K10+'ALCIDES TEIXEIRA NETO'!K10+'ALINE MARIANO'!K10+'ALMIR FERNANDO'!K10+'AMARO CIPRIANO'!K10+'ANA LÚCIA'!K10+'ANDRÉ RÉGIS'!K10+'ANTONIO LUIZ NETO'!K10+'AUGUSTO CARRERAS'!K10+'BENJAMIN DA SAÚDE'!K10+'CHICO KIKO'!K10+'DAIZE MICHELE'!K10+'DAVI MUNIZ'!K10+'EDUARDO CHERA'!K10+'EDUARDO MARQUES'!K10+'FELIPE FRANCISMAR'!K10+'FRED FERREIRA'!K10+'GILBERTO ALVES'!K10+'GORETTI QUEIROZ'!K10+'HÉLIO GUABIRARA'!K10+'IVAN MORAES'!K10+'JAIRO BRITTO'!K10+'JAYME ASFORA'!K10+'JOÃO DA COSTA'!K10+'JÚNIOR BOCÃO'!K10+'LUIZ EUSTÁQUIO'!K10+'MARCOS DI BRIA'!K10+'NATÁLIA DE MENUDO'!K10+'RAFAEL ACIOLI'!K10+'RENATO ANTUNES'!K10+'RICARDO CRUZ'!K10+'RINALDO JÚNIOR'!K10+'RODRIGO COUTINHO'!K10+'ROGÉRIO DE LUCCA'!K10+'ROMERINHO JATOBÁ '!K10+'SAMUEL SALAZAR'!K10+'WILTON BRITO'!K10)</f>
        <v>2744.28</v>
      </c>
      <c r="L10" s="40">
        <f>SUM('ADERALDO OLIVEIRA'!L10+'AERTO LUNA'!L10+'AIMÉE SILVA'!L10+'ALCIDES TEIXEIRA NETO'!L10+'ALINE MARIANO'!L10+'ALMIR FERNANDO'!L10+'AMARO CIPRIANO'!L10+'ANA LÚCIA'!L10+'ANDRÉ RÉGIS'!L10+'ANTONIO LUIZ NETO'!L10+'AUGUSTO CARRERAS'!L10+'BENJAMIN DA SAÚDE'!L10+'CHICO KIKO'!L10+'DAIZE MICHELE'!L10+'DAVI MUNIZ'!L10+'EDUARDO CHERA'!L10+'EDUARDO MARQUES'!L10+'FELIPE FRANCISMAR'!L10+'FRED FERREIRA'!L10+'GILBERTO ALVES'!L10+'GORETTI QUEIROZ'!L10+'HÉLIO GUABIRARA'!L10+'IVAN MORAES'!L10+'JAIRO BRITTO'!L10+'JAYME ASFORA'!L10+'JOÃO DA COSTA'!L10+'JÚNIOR BOCÃO'!L10+'LUIZ EUSTÁQUIO'!L10+'MARCOS DI BRIA'!L10+'NATÁLIA DE MENUDO'!L10+'RAFAEL ACIOLI'!L10+'RENATO ANTUNES'!L10+'RICARDO CRUZ'!L10+'RINALDO JÚNIOR'!L10+'RODRIGO COUTINHO'!L10+'ROGÉRIO DE LUCCA'!L10+'ROMERINHO JATOBÁ '!L10+'SAMUEL SALAZAR'!L10+'WILTON BRITO'!L10)</f>
        <v>2532.31</v>
      </c>
      <c r="M10" s="98">
        <f>SUM('ADERALDO OLIVEIRA'!M10+'AERTO LUNA'!M10+'AIMÉE SILVA'!M10+'ALCIDES TEIXEIRA NETO'!M10+'ALINE MARIANO'!M10+'ALMIR FERNANDO'!M10+'AMARO CIPRIANO'!M10+'ANA LÚCIA'!M10+'ANDRÉ RÉGIS'!M10+'ANTONIO LUIZ NETO'!M10+'AUGUSTO CARRERAS'!M10+'BENJAMIN DA SAÚDE'!M10+'CHICO KIKO'!M10+'DAIZE MICHELE'!M10+'DAVI MUNIZ'!M10+'EDUARDO CHERA'!M10+'EDUARDO MARQUES'!M10+'FELIPE FRANCISMAR'!M10+'FRED FERREIRA'!M10+'GILBERTO ALVES'!M10+'GORETTI QUEIROZ'!M10+'HÉLIO GUABIRARA'!M10+'IVAN MORAES'!M10+'JAIRO BRITTO'!M10+'JAYME ASFORA'!M10+'JOÃO DA COSTA'!M10+'JÚNIOR BOCÃO'!M10+'LUIZ EUSTÁQUIO'!M10+'MARCOS DI BRIA'!M10+'NATÁLIA DE MENUDO'!M10+'RAFAEL ACIOLI'!M10+'RENATO ANTUNES'!M10+'RICARDO CRUZ'!M10+'RINALDO JÚNIOR'!M10+'RODRIGO COUTINHO'!M10+'ROGÉRIO DE LUCCA'!M10+'ROMERINHO JATOBÁ '!M10+'SAMUEL SALAZAR'!M10+'WILTON BRITO'!M10)</f>
        <v>2339.16</v>
      </c>
    </row>
    <row r="11" spans="1:14" ht="15" customHeight="1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40">
        <f>SUM('ADERALDO OLIVEIRA'!H11+'AERTO LUNA'!H11+'AIMÉE SILVA'!H11+'ALCIDES TEIXEIRA NETO'!H11+'ALINE MARIANO'!H11+'ALMIR FERNANDO'!H11+'AMARO CIPRIANO'!H11+'ANA LÚCIA'!H11+'ANDRÉ RÉGIS'!H11+'ANTONIO LUIZ NETO'!H11+'AUGUSTO CARRERAS'!H11+'BENJAMIN DA SAÚDE'!H11+'CHICO KIKO'!H11+'DAIZE MICHELE'!H11+'DAVI MUNIZ'!H11+'EDUARDO CHERA'!H11+'EDUARDO MARQUES'!H11+'FELIPE FRANCISMAR'!H11+'FRED FERREIRA'!H11+'GILBERTO ALVES'!H11+'GORETTI QUEIROZ'!H11+'HÉLIO GUABIRARA'!H11+'IVAN MORAES'!H11+'JAIRO BRITTO'!H11+'JAYME ASFORA'!H11+'JOÃO DA COSTA'!H11+'JÚNIOR BOCÃO'!H11+'LUIZ EUSTÁQUIO'!H11+'MARCOS DI BRIA'!H11+'NATÁLIA DE MENUDO'!H11+'RAFAEL ACIOLI'!H11+'RENATO ANTUNES'!H11+'RICARDO CRUZ'!H11+'RINALDO JÚNIOR'!H11+'RODRIGO COUTINHO'!H11+'ROGÉRIO DE LUCCA'!H11+'ROMERINHO JATOBÁ '!H11+'SAMUEL SALAZAR'!H11+'WILTON BRITO'!H11)</f>
        <v>0</v>
      </c>
      <c r="I11" s="40">
        <f>SUM('ADERALDO OLIVEIRA'!I11+'AERTO LUNA'!I11+'AIMÉE SILVA'!I11+'ALCIDES TEIXEIRA NETO'!I11+'ALINE MARIANO'!I11+'ALMIR FERNANDO'!I11+'AMARO CIPRIANO'!I11+'ANA LÚCIA'!I11+'ANDRÉ RÉGIS'!I11+'ANTONIO LUIZ NETO'!I11+'AUGUSTO CARRERAS'!I11+'BENJAMIN DA SAÚDE'!I11+'CHICO KIKO'!I11+'DAIZE MICHELE'!I11+'DAVI MUNIZ'!I11+'EDUARDO CHERA'!I11+'EDUARDO MARQUES'!I11+'FELIPE FRANCISMAR'!I11+'FRED FERREIRA'!I11+'GILBERTO ALVES'!I11+'GORETTI QUEIROZ'!I11+'HÉLIO GUABIRARA'!I11+'IVAN MORAES'!I11+'JAIRO BRITTO'!I11+'JAYME ASFORA'!I11+'JOÃO DA COSTA'!I11+'JÚNIOR BOCÃO'!I11+'LUIZ EUSTÁQUIO'!I11+'MARCOS DI BRIA'!I11+'NATÁLIA DE MENUDO'!I11+'RAFAEL ACIOLI'!I11+'RENATO ANTUNES'!I11+'RICARDO CRUZ'!I11+'RINALDO JÚNIOR'!I11+'RODRIGO COUTINHO'!I11+'ROGÉRIO DE LUCCA'!I11+'ROMERINHO JATOBÁ '!I11+'SAMUEL SALAZAR'!I11+'WILTON BRITO'!I11)</f>
        <v>0</v>
      </c>
      <c r="J11" s="40">
        <f>SUM('ADERALDO OLIVEIRA'!J11+'AERTO LUNA'!J11+'AIMÉE SILVA'!J11+'ALCIDES TEIXEIRA NETO'!J11+'ALINE MARIANO'!J11+'ALMIR FERNANDO'!J11+'AMARO CIPRIANO'!J11+'ANA LÚCIA'!J11+'ANDRÉ RÉGIS'!J11+'ANTONIO LUIZ NETO'!J11+'AUGUSTO CARRERAS'!J11+'BENJAMIN DA SAÚDE'!J11+'CHICO KIKO'!J11+'DAIZE MICHELE'!J11+'DAVI MUNIZ'!J11+'EDUARDO CHERA'!J11+'EDUARDO MARQUES'!J11+'FELIPE FRANCISMAR'!J11+'FRED FERREIRA'!J11+'GILBERTO ALVES'!J11+'GORETTI QUEIROZ'!J11+'HÉLIO GUABIRARA'!J11+'IVAN MORAES'!J11+'JAIRO BRITTO'!J11+'JAYME ASFORA'!J11+'JOÃO DA COSTA'!J11+'JÚNIOR BOCÃO'!J11+'LUIZ EUSTÁQUIO'!J11+'MARCOS DI BRIA'!J11+'NATÁLIA DE MENUDO'!J11+'RAFAEL ACIOLI'!J11+'RENATO ANTUNES'!J11+'RICARDO CRUZ'!J11+'RINALDO JÚNIOR'!J11+'RODRIGO COUTINHO'!J11+'ROGÉRIO DE LUCCA'!J11+'ROMERINHO JATOBÁ '!J11+'SAMUEL SALAZAR'!J11+'WILTON BRITO'!J11)</f>
        <v>0</v>
      </c>
      <c r="K11" s="40">
        <f>SUM('ADERALDO OLIVEIRA'!K11+'AERTO LUNA'!K11+'AIMÉE SILVA'!K11+'ALCIDES TEIXEIRA NETO'!K11+'ALINE MARIANO'!K11+'ALMIR FERNANDO'!K11+'AMARO CIPRIANO'!K11+'ANA LÚCIA'!K11+'ANDRÉ RÉGIS'!K11+'ANTONIO LUIZ NETO'!K11+'AUGUSTO CARRERAS'!K11+'BENJAMIN DA SAÚDE'!K11+'CHICO KIKO'!K11+'DAIZE MICHELE'!K11+'DAVI MUNIZ'!K11+'EDUARDO CHERA'!K11+'EDUARDO MARQUES'!K11+'FELIPE FRANCISMAR'!K11+'FRED FERREIRA'!K11+'GILBERTO ALVES'!K11+'GORETTI QUEIROZ'!K11+'HÉLIO GUABIRARA'!K11+'IVAN MORAES'!K11+'JAIRO BRITTO'!K11+'JAYME ASFORA'!K11+'JOÃO DA COSTA'!K11+'JÚNIOR BOCÃO'!K11+'LUIZ EUSTÁQUIO'!K11+'MARCOS DI BRIA'!K11+'NATÁLIA DE MENUDO'!K11+'RAFAEL ACIOLI'!K11+'RENATO ANTUNES'!K11+'RICARDO CRUZ'!K11+'RINALDO JÚNIOR'!K11+'RODRIGO COUTINHO'!K11+'ROGÉRIO DE LUCCA'!K11+'ROMERINHO JATOBÁ '!K11+'SAMUEL SALAZAR'!K11+'WILTON BRITO'!K11)</f>
        <v>0</v>
      </c>
      <c r="L11" s="40">
        <f>SUM('ADERALDO OLIVEIRA'!L11+'AERTO LUNA'!L11+'AIMÉE SILVA'!L11+'ALCIDES TEIXEIRA NETO'!L11+'ALINE MARIANO'!L11+'ALMIR FERNANDO'!L11+'AMARO CIPRIANO'!L11+'ANA LÚCIA'!L11+'ANDRÉ RÉGIS'!L11+'ANTONIO LUIZ NETO'!L11+'AUGUSTO CARRERAS'!L11+'BENJAMIN DA SAÚDE'!L11+'CHICO KIKO'!L11+'DAIZE MICHELE'!L11+'DAVI MUNIZ'!L11+'EDUARDO CHERA'!L11+'EDUARDO MARQUES'!L11+'FELIPE FRANCISMAR'!L11+'FRED FERREIRA'!L11+'GILBERTO ALVES'!L11+'GORETTI QUEIROZ'!L11+'HÉLIO GUABIRARA'!L11+'IVAN MORAES'!L11+'JAIRO BRITTO'!L11+'JAYME ASFORA'!L11+'JOÃO DA COSTA'!L11+'JÚNIOR BOCÃO'!L11+'LUIZ EUSTÁQUIO'!L11+'MARCOS DI BRIA'!L11+'NATÁLIA DE MENUDO'!L11+'RAFAEL ACIOLI'!L11+'RENATO ANTUNES'!L11+'RICARDO CRUZ'!L11+'RINALDO JÚNIOR'!L11+'RODRIGO COUTINHO'!L11+'ROGÉRIO DE LUCCA'!L11+'ROMERINHO JATOBÁ '!L11+'SAMUEL SALAZAR'!L11+'WILTON BRITO'!L11)</f>
        <v>0</v>
      </c>
      <c r="M11" s="98">
        <f>SUM('ADERALDO OLIVEIRA'!M11+'AERTO LUNA'!M11+'AIMÉE SILVA'!M11+'ALCIDES TEIXEIRA NETO'!M11+'ALINE MARIANO'!M11+'ALMIR FERNANDO'!M11+'AMARO CIPRIANO'!M11+'ANA LÚCIA'!M11+'ANDRÉ RÉGIS'!M11+'ANTONIO LUIZ NETO'!M11+'AUGUSTO CARRERAS'!M11+'BENJAMIN DA SAÚDE'!M11+'CHICO KIKO'!M11+'DAIZE MICHELE'!M11+'DAVI MUNIZ'!M11+'EDUARDO CHERA'!M11+'EDUARDO MARQUES'!M11+'FELIPE FRANCISMAR'!M11+'FRED FERREIRA'!M11+'GILBERTO ALVES'!M11+'GORETTI QUEIROZ'!M11+'HÉLIO GUABIRARA'!M11+'IVAN MORAES'!M11+'JAIRO BRITTO'!M11+'JAYME ASFORA'!M11+'JOÃO DA COSTA'!M11+'JÚNIOR BOCÃO'!M11+'LUIZ EUSTÁQUIO'!M11+'MARCOS DI BRIA'!M11+'NATÁLIA DE MENUDO'!M11+'RAFAEL ACIOLI'!M11+'RENATO ANTUNES'!M11+'RICARDO CRUZ'!M11+'RINALDO JÚNIOR'!M11+'RODRIGO COUTINHO'!M11+'ROGÉRIO DE LUCCA'!M11+'ROMERINHO JATOBÁ '!M11+'SAMUEL SALAZAR'!M11+'WILTON BRITO'!M11)</f>
        <v>0</v>
      </c>
    </row>
    <row r="12" spans="1:14" s="17" customFormat="1" ht="15" customHeight="1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40">
        <f>SUM('ADERALDO OLIVEIRA'!H12+'AERTO LUNA'!H12+'AIMÉE SILVA'!H12+'ALCIDES TEIXEIRA NETO'!H12+'ALINE MARIANO'!H12+'ALMIR FERNANDO'!H12+'AMARO CIPRIANO'!H12+'ANA LÚCIA'!H12+'ANDRÉ RÉGIS'!H12+'ANTONIO LUIZ NETO'!H12+'AUGUSTO CARRERAS'!H12+'BENJAMIN DA SAÚDE'!H12+'CHICO KIKO'!H12+'DAIZE MICHELE'!H12+'DAVI MUNIZ'!H12+'EDUARDO CHERA'!H12+'EDUARDO MARQUES'!H12+'FELIPE FRANCISMAR'!H12+'FRED FERREIRA'!H12+'GILBERTO ALVES'!H12+'GORETTI QUEIROZ'!H12+'HÉLIO GUABIRARA'!H12+'IVAN MORAES'!H12+'JAIRO BRITTO'!H12+'JAYME ASFORA'!H12+'JOÃO DA COSTA'!H12+'JÚNIOR BOCÃO'!H12+'LUIZ EUSTÁQUIO'!H12+'MARCOS DI BRIA'!H12+'NATÁLIA DE MENUDO'!H12+'RAFAEL ACIOLI'!H12+'RENATO ANTUNES'!H12+'RICARDO CRUZ'!H12+'RINALDO JÚNIOR'!H12+'RODRIGO COUTINHO'!H12+'ROGÉRIO DE LUCCA'!H12+'ROMERINHO JATOBÁ '!H12+'SAMUEL SALAZAR'!H12+'WILTON BRITO'!H12)</f>
        <v>88035.5</v>
      </c>
      <c r="I12" s="40">
        <f>SUM('ADERALDO OLIVEIRA'!I12+'AERTO LUNA'!I12+'AIMÉE SILVA'!I12+'ALCIDES TEIXEIRA NETO'!I12+'ALINE MARIANO'!I12+'ALMIR FERNANDO'!I12+'AMARO CIPRIANO'!I12+'ANA LÚCIA'!I12+'ANDRÉ RÉGIS'!I12+'ANTONIO LUIZ NETO'!I12+'AUGUSTO CARRERAS'!I12+'BENJAMIN DA SAÚDE'!I12+'CHICO KIKO'!I12+'DAIZE MICHELE'!I12+'DAVI MUNIZ'!I12+'EDUARDO CHERA'!I12+'EDUARDO MARQUES'!I12+'FELIPE FRANCISMAR'!I12+'FRED FERREIRA'!I12+'GILBERTO ALVES'!I12+'GORETTI QUEIROZ'!I12+'HÉLIO GUABIRARA'!I12+'IVAN MORAES'!I12+'JAIRO BRITTO'!I12+'JAYME ASFORA'!I12+'JOÃO DA COSTA'!I12+'JÚNIOR BOCÃO'!I12+'LUIZ EUSTÁQUIO'!I12+'MARCOS DI BRIA'!I12+'NATÁLIA DE MENUDO'!I12+'RAFAEL ACIOLI'!I12+'RENATO ANTUNES'!I12+'RICARDO CRUZ'!I12+'RINALDO JÚNIOR'!I12+'RODRIGO COUTINHO'!I12+'ROGÉRIO DE LUCCA'!I12+'ROMERINHO JATOBÁ '!I12+'SAMUEL SALAZAR'!I12+'WILTON BRITO'!I12)</f>
        <v>87513.5</v>
      </c>
      <c r="J12" s="40">
        <f>SUM('ADERALDO OLIVEIRA'!J12+'AERTO LUNA'!J12+'AIMÉE SILVA'!J12+'ALCIDES TEIXEIRA NETO'!J12+'ALINE MARIANO'!J12+'ALMIR FERNANDO'!J12+'AMARO CIPRIANO'!J12+'ANA LÚCIA'!J12+'ANDRÉ RÉGIS'!J12+'ANTONIO LUIZ NETO'!J12+'AUGUSTO CARRERAS'!J12+'BENJAMIN DA SAÚDE'!J12+'CHICO KIKO'!J12+'DAIZE MICHELE'!J12+'DAVI MUNIZ'!J12+'EDUARDO CHERA'!J12+'EDUARDO MARQUES'!J12+'FELIPE FRANCISMAR'!J12+'FRED FERREIRA'!J12+'GILBERTO ALVES'!J12+'GORETTI QUEIROZ'!J12+'HÉLIO GUABIRARA'!J12+'IVAN MORAES'!J12+'JAIRO BRITTO'!J12+'JAYME ASFORA'!J12+'JOÃO DA COSTA'!J12+'JÚNIOR BOCÃO'!J12+'LUIZ EUSTÁQUIO'!J12+'MARCOS DI BRIA'!J12+'NATÁLIA DE MENUDO'!J12+'RAFAEL ACIOLI'!J12+'RENATO ANTUNES'!J12+'RICARDO CRUZ'!J12+'RINALDO JÚNIOR'!J12+'RODRIGO COUTINHO'!J12+'ROGÉRIO DE LUCCA'!J12+'ROMERINHO JATOBÁ '!J12+'SAMUEL SALAZAR'!J12+'WILTON BRITO'!J12)</f>
        <v>85612</v>
      </c>
      <c r="K12" s="40">
        <f>SUM('ADERALDO OLIVEIRA'!K12+'AERTO LUNA'!K12+'AIMÉE SILVA'!K12+'ALCIDES TEIXEIRA NETO'!K12+'ALINE MARIANO'!K12+'ALMIR FERNANDO'!K12+'AMARO CIPRIANO'!K12+'ANA LÚCIA'!K12+'ANDRÉ RÉGIS'!K12+'ANTONIO LUIZ NETO'!K12+'AUGUSTO CARRERAS'!K12+'BENJAMIN DA SAÚDE'!K12+'CHICO KIKO'!K12+'DAIZE MICHELE'!K12+'DAVI MUNIZ'!K12+'EDUARDO CHERA'!K12+'EDUARDO MARQUES'!K12+'FELIPE FRANCISMAR'!K12+'FRED FERREIRA'!K12+'GILBERTO ALVES'!K12+'GORETTI QUEIROZ'!K12+'HÉLIO GUABIRARA'!K12+'IVAN MORAES'!K12+'JAIRO BRITTO'!K12+'JAYME ASFORA'!K12+'JOÃO DA COSTA'!K12+'JÚNIOR BOCÃO'!K12+'LUIZ EUSTÁQUIO'!K12+'MARCOS DI BRIA'!K12+'NATÁLIA DE MENUDO'!K12+'RAFAEL ACIOLI'!K12+'RENATO ANTUNES'!K12+'RICARDO CRUZ'!K12+'RINALDO JÚNIOR'!K12+'RODRIGO COUTINHO'!K12+'ROGÉRIO DE LUCCA'!K12+'ROMERINHO JATOBÁ '!K12+'SAMUEL SALAZAR'!K12+'WILTON BRITO'!K12)</f>
        <v>88143.93</v>
      </c>
      <c r="L12" s="40">
        <f>SUM('ADERALDO OLIVEIRA'!L12+'AERTO LUNA'!L12+'AIMÉE SILVA'!L12+'ALCIDES TEIXEIRA NETO'!L12+'ALINE MARIANO'!L12+'ALMIR FERNANDO'!L12+'AMARO CIPRIANO'!L12+'ANA LÚCIA'!L12+'ANDRÉ RÉGIS'!L12+'ANTONIO LUIZ NETO'!L12+'AUGUSTO CARRERAS'!L12+'BENJAMIN DA SAÚDE'!L12+'CHICO KIKO'!L12+'DAIZE MICHELE'!L12+'DAVI MUNIZ'!L12+'EDUARDO CHERA'!L12+'EDUARDO MARQUES'!L12+'FELIPE FRANCISMAR'!L12+'FRED FERREIRA'!L12+'GILBERTO ALVES'!L12+'GORETTI QUEIROZ'!L12+'HÉLIO GUABIRARA'!L12+'IVAN MORAES'!L12+'JAIRO BRITTO'!L12+'JAYME ASFORA'!L12+'JOÃO DA COSTA'!L12+'JÚNIOR BOCÃO'!L12+'LUIZ EUSTÁQUIO'!L12+'MARCOS DI BRIA'!L12+'NATÁLIA DE MENUDO'!L12+'RAFAEL ACIOLI'!L12+'RENATO ANTUNES'!L12+'RICARDO CRUZ'!L12+'RINALDO JÚNIOR'!L12+'RODRIGO COUTINHO'!L12+'ROGÉRIO DE LUCCA'!L12+'ROMERINHO JATOBÁ '!L12+'SAMUEL SALAZAR'!L12+'WILTON BRITO'!L12)</f>
        <v>90195.38</v>
      </c>
      <c r="M12" s="98">
        <f>SUM('ADERALDO OLIVEIRA'!M12+'AERTO LUNA'!M12+'AIMÉE SILVA'!M12+'ALCIDES TEIXEIRA NETO'!M12+'ALINE MARIANO'!M12+'ALMIR FERNANDO'!M12+'AMARO CIPRIANO'!M12+'ANA LÚCIA'!M12+'ANDRÉ RÉGIS'!M12+'ANTONIO LUIZ NETO'!M12+'AUGUSTO CARRERAS'!M12+'BENJAMIN DA SAÚDE'!M12+'CHICO KIKO'!M12+'DAIZE MICHELE'!M12+'DAVI MUNIZ'!M12+'EDUARDO CHERA'!M12+'EDUARDO MARQUES'!M12+'FELIPE FRANCISMAR'!M12+'FRED FERREIRA'!M12+'GILBERTO ALVES'!M12+'GORETTI QUEIROZ'!M12+'HÉLIO GUABIRARA'!M12+'IVAN MORAES'!M12+'JAIRO BRITTO'!M12+'JAYME ASFORA'!M12+'JOÃO DA COSTA'!M12+'JÚNIOR BOCÃO'!M12+'LUIZ EUSTÁQUIO'!M12+'MARCOS DI BRIA'!M12+'NATÁLIA DE MENUDO'!M12+'RAFAEL ACIOLI'!M12+'RENATO ANTUNES'!M12+'RICARDO CRUZ'!M12+'RINALDO JÚNIOR'!M12+'RODRIGO COUTINHO'!M12+'ROGÉRIO DE LUCCA'!M12+'ROMERINHO JATOBÁ '!M12+'SAMUEL SALAZAR'!M12+'WILTON BRITO'!M12)</f>
        <v>89060.599999999991</v>
      </c>
    </row>
    <row r="13" spans="1:14" s="15" customFormat="1" ht="15" customHeight="1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40">
        <f>SUM('ADERALDO OLIVEIRA'!H13+'AERTO LUNA'!H13+'AIMÉE SILVA'!H13+'ALCIDES TEIXEIRA NETO'!H13+'ALINE MARIANO'!H13+'ALMIR FERNANDO'!H13+'AMARO CIPRIANO'!H13+'ANA LÚCIA'!H13+'ANDRÉ RÉGIS'!H13+'ANTONIO LUIZ NETO'!H13+'AUGUSTO CARRERAS'!H13+'BENJAMIN DA SAÚDE'!H13+'CHICO KIKO'!H13+'DAIZE MICHELE'!H13+'DAVI MUNIZ'!H13+'EDUARDO CHERA'!H13+'EDUARDO MARQUES'!H13+'FELIPE FRANCISMAR'!H13+'FRED FERREIRA'!H13+'GILBERTO ALVES'!H13+'GORETTI QUEIROZ'!H13+'HÉLIO GUABIRARA'!H13+'IVAN MORAES'!H13+'JAIRO BRITTO'!H13+'JAYME ASFORA'!H13+'JOÃO DA COSTA'!H13+'JÚNIOR BOCÃO'!H13+'LUIZ EUSTÁQUIO'!H13+'MARCOS DI BRIA'!H13+'NATÁLIA DE MENUDO'!H13+'RAFAEL ACIOLI'!H13+'RENATO ANTUNES'!H13+'RICARDO CRUZ'!H13+'RINALDO JÚNIOR'!H13+'RODRIGO COUTINHO'!H13+'ROGÉRIO DE LUCCA'!H13+'ROMERINHO JATOBÁ '!H13+'SAMUEL SALAZAR'!H13+'WILTON BRITO'!H13)</f>
        <v>1550</v>
      </c>
      <c r="I13" s="40">
        <f>SUM('ADERALDO OLIVEIRA'!I13+'AERTO LUNA'!I13+'AIMÉE SILVA'!I13+'ALCIDES TEIXEIRA NETO'!I13+'ALINE MARIANO'!I13+'ALMIR FERNANDO'!I13+'AMARO CIPRIANO'!I13+'ANA LÚCIA'!I13+'ANDRÉ RÉGIS'!I13+'ANTONIO LUIZ NETO'!I13+'AUGUSTO CARRERAS'!I13+'BENJAMIN DA SAÚDE'!I13+'CHICO KIKO'!I13+'DAIZE MICHELE'!I13+'DAVI MUNIZ'!I13+'EDUARDO CHERA'!I13+'EDUARDO MARQUES'!I13+'FELIPE FRANCISMAR'!I13+'FRED FERREIRA'!I13+'GILBERTO ALVES'!I13+'GORETTI QUEIROZ'!I13+'HÉLIO GUABIRARA'!I13+'IVAN MORAES'!I13+'JAIRO BRITTO'!I13+'JAYME ASFORA'!I13+'JOÃO DA COSTA'!I13+'JÚNIOR BOCÃO'!I13+'LUIZ EUSTÁQUIO'!I13+'MARCOS DI BRIA'!I13+'NATÁLIA DE MENUDO'!I13+'RAFAEL ACIOLI'!I13+'RENATO ANTUNES'!I13+'RICARDO CRUZ'!I13+'RINALDO JÚNIOR'!I13+'RODRIGO COUTINHO'!I13+'ROGÉRIO DE LUCCA'!I13+'ROMERINHO JATOBÁ '!I13+'SAMUEL SALAZAR'!I13+'WILTON BRITO'!I13)</f>
        <v>780</v>
      </c>
      <c r="J13" s="40">
        <f>SUM('ADERALDO OLIVEIRA'!J13+'AERTO LUNA'!J13+'AIMÉE SILVA'!J13+'ALCIDES TEIXEIRA NETO'!J13+'ALINE MARIANO'!J13+'ALMIR FERNANDO'!J13+'AMARO CIPRIANO'!J13+'ANA LÚCIA'!J13+'ANDRÉ RÉGIS'!J13+'ANTONIO LUIZ NETO'!J13+'AUGUSTO CARRERAS'!J13+'BENJAMIN DA SAÚDE'!J13+'CHICO KIKO'!J13+'DAIZE MICHELE'!J13+'DAVI MUNIZ'!J13+'EDUARDO CHERA'!J13+'EDUARDO MARQUES'!J13+'FELIPE FRANCISMAR'!J13+'FRED FERREIRA'!J13+'GILBERTO ALVES'!J13+'GORETTI QUEIROZ'!J13+'HÉLIO GUABIRARA'!J13+'IVAN MORAES'!J13+'JAIRO BRITTO'!J13+'JAYME ASFORA'!J13+'JOÃO DA COSTA'!J13+'JÚNIOR BOCÃO'!J13+'LUIZ EUSTÁQUIO'!J13+'MARCOS DI BRIA'!J13+'NATÁLIA DE MENUDO'!J13+'RAFAEL ACIOLI'!J13+'RENATO ANTUNES'!J13+'RICARDO CRUZ'!J13+'RINALDO JÚNIOR'!J13+'RODRIGO COUTINHO'!J13+'ROGÉRIO DE LUCCA'!J13+'ROMERINHO JATOBÁ '!J13+'SAMUEL SALAZAR'!J13+'WILTON BRITO'!J13)</f>
        <v>1059.99</v>
      </c>
      <c r="K13" s="40">
        <f>SUM('ADERALDO OLIVEIRA'!K13+'AERTO LUNA'!K13+'AIMÉE SILVA'!K13+'ALCIDES TEIXEIRA NETO'!K13+'ALINE MARIANO'!K13+'ALMIR FERNANDO'!K13+'AMARO CIPRIANO'!K13+'ANA LÚCIA'!K13+'ANDRÉ RÉGIS'!K13+'ANTONIO LUIZ NETO'!K13+'AUGUSTO CARRERAS'!K13+'BENJAMIN DA SAÚDE'!K13+'CHICO KIKO'!K13+'DAIZE MICHELE'!K13+'DAVI MUNIZ'!K13+'EDUARDO CHERA'!K13+'EDUARDO MARQUES'!K13+'FELIPE FRANCISMAR'!K13+'FRED FERREIRA'!K13+'GILBERTO ALVES'!K13+'GORETTI QUEIROZ'!K13+'HÉLIO GUABIRARA'!K13+'IVAN MORAES'!K13+'JAIRO BRITTO'!K13+'JAYME ASFORA'!K13+'JOÃO DA COSTA'!K13+'JÚNIOR BOCÃO'!K13+'LUIZ EUSTÁQUIO'!K13+'MARCOS DI BRIA'!K13+'NATÁLIA DE MENUDO'!K13+'RAFAEL ACIOLI'!K13+'RENATO ANTUNES'!K13+'RICARDO CRUZ'!K13+'RINALDO JÚNIOR'!K13+'RODRIGO COUTINHO'!K13+'ROGÉRIO DE LUCCA'!K13+'ROMERINHO JATOBÁ '!K13+'SAMUEL SALAZAR'!K13+'WILTON BRITO'!K13)</f>
        <v>0</v>
      </c>
      <c r="L13" s="40">
        <f>SUM('ADERALDO OLIVEIRA'!L13+'AERTO LUNA'!L13+'AIMÉE SILVA'!L13+'ALCIDES TEIXEIRA NETO'!L13+'ALINE MARIANO'!L13+'ALMIR FERNANDO'!L13+'AMARO CIPRIANO'!L13+'ANA LÚCIA'!L13+'ANDRÉ RÉGIS'!L13+'ANTONIO LUIZ NETO'!L13+'AUGUSTO CARRERAS'!L13+'BENJAMIN DA SAÚDE'!L13+'CHICO KIKO'!L13+'DAIZE MICHELE'!L13+'DAVI MUNIZ'!L13+'EDUARDO CHERA'!L13+'EDUARDO MARQUES'!L13+'FELIPE FRANCISMAR'!L13+'FRED FERREIRA'!L13+'GILBERTO ALVES'!L13+'GORETTI QUEIROZ'!L13+'HÉLIO GUABIRARA'!L13+'IVAN MORAES'!L13+'JAIRO BRITTO'!L13+'JAYME ASFORA'!L13+'JOÃO DA COSTA'!L13+'JÚNIOR BOCÃO'!L13+'LUIZ EUSTÁQUIO'!L13+'MARCOS DI BRIA'!L13+'NATÁLIA DE MENUDO'!L13+'RAFAEL ACIOLI'!L13+'RENATO ANTUNES'!L13+'RICARDO CRUZ'!L13+'RINALDO JÚNIOR'!L13+'RODRIGO COUTINHO'!L13+'ROGÉRIO DE LUCCA'!L13+'ROMERINHO JATOBÁ '!L13+'SAMUEL SALAZAR'!L13+'WILTON BRITO'!L13)</f>
        <v>670</v>
      </c>
      <c r="M13" s="98">
        <f>SUM('ADERALDO OLIVEIRA'!M13+'AERTO LUNA'!M13+'AIMÉE SILVA'!M13+'ALCIDES TEIXEIRA NETO'!M13+'ALINE MARIANO'!M13+'ALMIR FERNANDO'!M13+'AMARO CIPRIANO'!M13+'ANA LÚCIA'!M13+'ANDRÉ RÉGIS'!M13+'ANTONIO LUIZ NETO'!M13+'AUGUSTO CARRERAS'!M13+'BENJAMIN DA SAÚDE'!M13+'CHICO KIKO'!M13+'DAIZE MICHELE'!M13+'DAVI MUNIZ'!M13+'EDUARDO CHERA'!M13+'EDUARDO MARQUES'!M13+'FELIPE FRANCISMAR'!M13+'FRED FERREIRA'!M13+'GILBERTO ALVES'!M13+'GORETTI QUEIROZ'!M13+'HÉLIO GUABIRARA'!M13+'IVAN MORAES'!M13+'JAIRO BRITTO'!M13+'JAYME ASFORA'!M13+'JOÃO DA COSTA'!M13+'JÚNIOR BOCÃO'!M13+'LUIZ EUSTÁQUIO'!M13+'MARCOS DI BRIA'!M13+'NATÁLIA DE MENUDO'!M13+'RAFAEL ACIOLI'!M13+'RENATO ANTUNES'!M13+'RICARDO CRUZ'!M13+'RINALDO JÚNIOR'!M13+'RODRIGO COUTINHO'!M13+'ROGÉRIO DE LUCCA'!M13+'ROMERINHO JATOBÁ '!M13+'SAMUEL SALAZAR'!M13+'WILTON BRITO'!M13)</f>
        <v>0</v>
      </c>
    </row>
    <row r="14" spans="1:14" s="17" customFormat="1" ht="15" customHeight="1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40">
        <f>SUM('ADERALDO OLIVEIRA'!H14+'AERTO LUNA'!H14+'AIMÉE SILVA'!H14+'ALCIDES TEIXEIRA NETO'!H14+'ALINE MARIANO'!H14+'ALMIR FERNANDO'!H14+'AMARO CIPRIANO'!H14+'ANA LÚCIA'!H14+'ANDRÉ RÉGIS'!H14+'ANTONIO LUIZ NETO'!H14+'AUGUSTO CARRERAS'!H14+'BENJAMIN DA SAÚDE'!H14+'CHICO KIKO'!H14+'DAIZE MICHELE'!H14+'DAVI MUNIZ'!H14+'EDUARDO CHERA'!H14+'EDUARDO MARQUES'!H14+'FELIPE FRANCISMAR'!H14+'FRED FERREIRA'!H14+'GILBERTO ALVES'!H14+'GORETTI QUEIROZ'!H14+'HÉLIO GUABIRARA'!H14+'IVAN MORAES'!H14+'JAIRO BRITTO'!H14+'JAYME ASFORA'!H14+'JOÃO DA COSTA'!H14+'JÚNIOR BOCÃO'!H14+'LUIZ EUSTÁQUIO'!H14+'MARCOS DI BRIA'!H14+'NATÁLIA DE MENUDO'!H14+'RAFAEL ACIOLI'!H14+'RENATO ANTUNES'!H14+'RICARDO CRUZ'!H14+'RINALDO JÚNIOR'!H14+'RODRIGO COUTINHO'!H14+'ROGÉRIO DE LUCCA'!H14+'ROMERINHO JATOBÁ '!H14+'SAMUEL SALAZAR'!H14+'WILTON BRITO'!H14)</f>
        <v>14795</v>
      </c>
      <c r="I14" s="40">
        <f>SUM('ADERALDO OLIVEIRA'!I14+'AERTO LUNA'!I14+'AIMÉE SILVA'!I14+'ALCIDES TEIXEIRA NETO'!I14+'ALINE MARIANO'!I14+'ALMIR FERNANDO'!I14+'AMARO CIPRIANO'!I14+'ANA LÚCIA'!I14+'ANDRÉ RÉGIS'!I14+'ANTONIO LUIZ NETO'!I14+'AUGUSTO CARRERAS'!I14+'BENJAMIN DA SAÚDE'!I14+'CHICO KIKO'!I14+'DAIZE MICHELE'!I14+'DAVI MUNIZ'!I14+'EDUARDO CHERA'!I14+'EDUARDO MARQUES'!I14+'FELIPE FRANCISMAR'!I14+'FRED FERREIRA'!I14+'GILBERTO ALVES'!I14+'GORETTI QUEIROZ'!I14+'HÉLIO GUABIRARA'!I14+'IVAN MORAES'!I14+'JAIRO BRITTO'!I14+'JAYME ASFORA'!I14+'JOÃO DA COSTA'!I14+'JÚNIOR BOCÃO'!I14+'LUIZ EUSTÁQUIO'!I14+'MARCOS DI BRIA'!I14+'NATÁLIA DE MENUDO'!I14+'RAFAEL ACIOLI'!I14+'RENATO ANTUNES'!I14+'RICARDO CRUZ'!I14+'RINALDO JÚNIOR'!I14+'RODRIGO COUTINHO'!I14+'ROGÉRIO DE LUCCA'!I14+'ROMERINHO JATOBÁ '!I14+'SAMUEL SALAZAR'!I14+'WILTON BRITO'!I14)</f>
        <v>14795</v>
      </c>
      <c r="J14" s="40">
        <f>SUM('ADERALDO OLIVEIRA'!J14+'AERTO LUNA'!J14+'AIMÉE SILVA'!J14+'ALCIDES TEIXEIRA NETO'!J14+'ALINE MARIANO'!J14+'ALMIR FERNANDO'!J14+'AMARO CIPRIANO'!J14+'ANA LÚCIA'!J14+'ANDRÉ RÉGIS'!J14+'ANTONIO LUIZ NETO'!J14+'AUGUSTO CARRERAS'!J14+'BENJAMIN DA SAÚDE'!J14+'CHICO KIKO'!J14+'DAIZE MICHELE'!J14+'DAVI MUNIZ'!J14+'EDUARDO CHERA'!J14+'EDUARDO MARQUES'!J14+'FELIPE FRANCISMAR'!J14+'FRED FERREIRA'!J14+'GILBERTO ALVES'!J14+'GORETTI QUEIROZ'!J14+'HÉLIO GUABIRARA'!J14+'IVAN MORAES'!J14+'JAIRO BRITTO'!J14+'JAYME ASFORA'!J14+'JOÃO DA COSTA'!J14+'JÚNIOR BOCÃO'!J14+'LUIZ EUSTÁQUIO'!J14+'MARCOS DI BRIA'!J14+'NATÁLIA DE MENUDO'!J14+'RAFAEL ACIOLI'!J14+'RENATO ANTUNES'!J14+'RICARDO CRUZ'!J14+'RINALDO JÚNIOR'!J14+'RODRIGO COUTINHO'!J14+'ROGÉRIO DE LUCCA'!J14+'ROMERINHO JATOBÁ '!J14+'SAMUEL SALAZAR'!J14+'WILTON BRITO'!J14)</f>
        <v>14795</v>
      </c>
      <c r="K14" s="40">
        <f>SUM('ADERALDO OLIVEIRA'!K14+'AERTO LUNA'!K14+'AIMÉE SILVA'!K14+'ALCIDES TEIXEIRA NETO'!K14+'ALINE MARIANO'!K14+'ALMIR FERNANDO'!K14+'AMARO CIPRIANO'!K14+'ANA LÚCIA'!K14+'ANDRÉ RÉGIS'!K14+'ANTONIO LUIZ NETO'!K14+'AUGUSTO CARRERAS'!K14+'BENJAMIN DA SAÚDE'!K14+'CHICO KIKO'!K14+'DAIZE MICHELE'!K14+'DAVI MUNIZ'!K14+'EDUARDO CHERA'!K14+'EDUARDO MARQUES'!K14+'FELIPE FRANCISMAR'!K14+'FRED FERREIRA'!K14+'GILBERTO ALVES'!K14+'GORETTI QUEIROZ'!K14+'HÉLIO GUABIRARA'!K14+'IVAN MORAES'!K14+'JAIRO BRITTO'!K14+'JAYME ASFORA'!K14+'JOÃO DA COSTA'!K14+'JÚNIOR BOCÃO'!K14+'LUIZ EUSTÁQUIO'!K14+'MARCOS DI BRIA'!K14+'NATÁLIA DE MENUDO'!K14+'RAFAEL ACIOLI'!K14+'RENATO ANTUNES'!K14+'RICARDO CRUZ'!K14+'RINALDO JÚNIOR'!K14+'RODRIGO COUTINHO'!K14+'ROGÉRIO DE LUCCA'!K14+'ROMERINHO JATOBÁ '!K14+'SAMUEL SALAZAR'!K14+'WILTON BRITO'!K14)</f>
        <v>10400</v>
      </c>
      <c r="L14" s="40">
        <f>SUM('ADERALDO OLIVEIRA'!L14+'AERTO LUNA'!L14+'AIMÉE SILVA'!L14+'ALCIDES TEIXEIRA NETO'!L14+'ALINE MARIANO'!L14+'ALMIR FERNANDO'!L14+'AMARO CIPRIANO'!L14+'ANA LÚCIA'!L14+'ANDRÉ RÉGIS'!L14+'ANTONIO LUIZ NETO'!L14+'AUGUSTO CARRERAS'!L14+'BENJAMIN DA SAÚDE'!L14+'CHICO KIKO'!L14+'DAIZE MICHELE'!L14+'DAVI MUNIZ'!L14+'EDUARDO CHERA'!L14+'EDUARDO MARQUES'!L14+'FELIPE FRANCISMAR'!L14+'FRED FERREIRA'!L14+'GILBERTO ALVES'!L14+'GORETTI QUEIROZ'!L14+'HÉLIO GUABIRARA'!L14+'IVAN MORAES'!L14+'JAIRO BRITTO'!L14+'JAYME ASFORA'!L14+'JOÃO DA COSTA'!L14+'JÚNIOR BOCÃO'!L14+'LUIZ EUSTÁQUIO'!L14+'MARCOS DI BRIA'!L14+'NATÁLIA DE MENUDO'!L14+'RAFAEL ACIOLI'!L14+'RENATO ANTUNES'!L14+'RICARDO CRUZ'!L14+'RINALDO JÚNIOR'!L14+'RODRIGO COUTINHO'!L14+'ROGÉRIO DE LUCCA'!L14+'ROMERINHO JATOBÁ '!L14+'SAMUEL SALAZAR'!L14+'WILTON BRITO'!L14)</f>
        <v>10400</v>
      </c>
      <c r="M14" s="98">
        <f>SUM('ADERALDO OLIVEIRA'!M14+'AERTO LUNA'!M14+'AIMÉE SILVA'!M14+'ALCIDES TEIXEIRA NETO'!M14+'ALINE MARIANO'!M14+'ALMIR FERNANDO'!M14+'AMARO CIPRIANO'!M14+'ANA LÚCIA'!M14+'ANDRÉ RÉGIS'!M14+'ANTONIO LUIZ NETO'!M14+'AUGUSTO CARRERAS'!M14+'BENJAMIN DA SAÚDE'!M14+'CHICO KIKO'!M14+'DAIZE MICHELE'!M14+'DAVI MUNIZ'!M14+'EDUARDO CHERA'!M14+'EDUARDO MARQUES'!M14+'FELIPE FRANCISMAR'!M14+'FRED FERREIRA'!M14+'GILBERTO ALVES'!M14+'GORETTI QUEIROZ'!M14+'HÉLIO GUABIRARA'!M14+'IVAN MORAES'!M14+'JAIRO BRITTO'!M14+'JAYME ASFORA'!M14+'JOÃO DA COSTA'!M14+'JÚNIOR BOCÃO'!M14+'LUIZ EUSTÁQUIO'!M14+'MARCOS DI BRIA'!M14+'NATÁLIA DE MENUDO'!M14+'RAFAEL ACIOLI'!M14+'RENATO ANTUNES'!M14+'RICARDO CRUZ'!M14+'RINALDO JÚNIOR'!M14+'RODRIGO COUTINHO'!M14+'ROGÉRIO DE LUCCA'!M14+'ROMERINHO JATOBÁ '!M14+'SAMUEL SALAZAR'!M14+'WILTON BRITO'!M14)</f>
        <v>14795</v>
      </c>
    </row>
    <row r="15" spans="1:14" s="15" customFormat="1" ht="15" customHeight="1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40">
        <f>SUM('ADERALDO OLIVEIRA'!H15+'AERTO LUNA'!H15+'AIMÉE SILVA'!H15+'ALCIDES TEIXEIRA NETO'!H15+'ALINE MARIANO'!H15+'ALMIR FERNANDO'!H15+'AMARO CIPRIANO'!H15+'ANA LÚCIA'!H15+'ANDRÉ RÉGIS'!H15+'ANTONIO LUIZ NETO'!H15+'AUGUSTO CARRERAS'!H15+'BENJAMIN DA SAÚDE'!H15+'CHICO KIKO'!H15+'DAIZE MICHELE'!H15+'DAVI MUNIZ'!H15+'EDUARDO CHERA'!H15+'EDUARDO MARQUES'!H15+'FELIPE FRANCISMAR'!H15+'FRED FERREIRA'!H15+'GILBERTO ALVES'!H15+'GORETTI QUEIROZ'!H15+'HÉLIO GUABIRARA'!H15+'IVAN MORAES'!H15+'JAIRO BRITTO'!H15+'JAYME ASFORA'!H15+'JOÃO DA COSTA'!H15+'JÚNIOR BOCÃO'!H15+'LUIZ EUSTÁQUIO'!H15+'MARCOS DI BRIA'!H15+'NATÁLIA DE MENUDO'!H15+'RAFAEL ACIOLI'!H15+'RENATO ANTUNES'!H15+'RICARDO CRUZ'!H15+'RINALDO JÚNIOR'!H15+'RODRIGO COUTINHO'!H15+'ROGÉRIO DE LUCCA'!H15+'ROMERINHO JATOBÁ '!H15+'SAMUEL SALAZAR'!H15+'WILTON BRITO'!H15)</f>
        <v>1554.5</v>
      </c>
      <c r="I15" s="40">
        <f>SUM('ADERALDO OLIVEIRA'!I15+'AERTO LUNA'!I15+'AIMÉE SILVA'!I15+'ALCIDES TEIXEIRA NETO'!I15+'ALINE MARIANO'!I15+'ALMIR FERNANDO'!I15+'AMARO CIPRIANO'!I15+'ANA LÚCIA'!I15+'ANDRÉ RÉGIS'!I15+'ANTONIO LUIZ NETO'!I15+'AUGUSTO CARRERAS'!I15+'BENJAMIN DA SAÚDE'!I15+'CHICO KIKO'!I15+'DAIZE MICHELE'!I15+'DAVI MUNIZ'!I15+'EDUARDO CHERA'!I15+'EDUARDO MARQUES'!I15+'FELIPE FRANCISMAR'!I15+'FRED FERREIRA'!I15+'GILBERTO ALVES'!I15+'GORETTI QUEIROZ'!I15+'HÉLIO GUABIRARA'!I15+'IVAN MORAES'!I15+'JAIRO BRITTO'!I15+'JAYME ASFORA'!I15+'JOÃO DA COSTA'!I15+'JÚNIOR BOCÃO'!I15+'LUIZ EUSTÁQUIO'!I15+'MARCOS DI BRIA'!I15+'NATÁLIA DE MENUDO'!I15+'RAFAEL ACIOLI'!I15+'RENATO ANTUNES'!I15+'RICARDO CRUZ'!I15+'RINALDO JÚNIOR'!I15+'RODRIGO COUTINHO'!I15+'ROGÉRIO DE LUCCA'!I15+'ROMERINHO JATOBÁ '!I15+'SAMUEL SALAZAR'!I15+'WILTON BRITO'!I15)</f>
        <v>2466.5</v>
      </c>
      <c r="J15" s="40">
        <f>SUM('ADERALDO OLIVEIRA'!J15+'AERTO LUNA'!J15+'AIMÉE SILVA'!J15+'ALCIDES TEIXEIRA NETO'!J15+'ALINE MARIANO'!J15+'ALMIR FERNANDO'!J15+'AMARO CIPRIANO'!J15+'ANA LÚCIA'!J15+'ANDRÉ RÉGIS'!J15+'ANTONIO LUIZ NETO'!J15+'AUGUSTO CARRERAS'!J15+'BENJAMIN DA SAÚDE'!J15+'CHICO KIKO'!J15+'DAIZE MICHELE'!J15+'DAVI MUNIZ'!J15+'EDUARDO CHERA'!J15+'EDUARDO MARQUES'!J15+'FELIPE FRANCISMAR'!J15+'FRED FERREIRA'!J15+'GILBERTO ALVES'!J15+'GORETTI QUEIROZ'!J15+'HÉLIO GUABIRARA'!J15+'IVAN MORAES'!J15+'JAIRO BRITTO'!J15+'JAYME ASFORA'!J15+'JOÃO DA COSTA'!J15+'JÚNIOR BOCÃO'!J15+'LUIZ EUSTÁQUIO'!J15+'MARCOS DI BRIA'!J15+'NATÁLIA DE MENUDO'!J15+'RAFAEL ACIOLI'!J15+'RENATO ANTUNES'!J15+'RICARDO CRUZ'!J15+'RINALDO JÚNIOR'!J15+'RODRIGO COUTINHO'!J15+'ROGÉRIO DE LUCCA'!J15+'ROMERINHO JATOBÁ '!J15+'SAMUEL SALAZAR'!J15+'WILTON BRITO'!J15)</f>
        <v>2324.6499999999996</v>
      </c>
      <c r="K15" s="40">
        <f>SUM('ADERALDO OLIVEIRA'!K15+'AERTO LUNA'!K15+'AIMÉE SILVA'!K15+'ALCIDES TEIXEIRA NETO'!K15+'ALINE MARIANO'!K15+'ALMIR FERNANDO'!K15+'AMARO CIPRIANO'!K15+'ANA LÚCIA'!K15+'ANDRÉ RÉGIS'!K15+'ANTONIO LUIZ NETO'!K15+'AUGUSTO CARRERAS'!K15+'BENJAMIN DA SAÚDE'!K15+'CHICO KIKO'!K15+'DAIZE MICHELE'!K15+'DAVI MUNIZ'!K15+'EDUARDO CHERA'!K15+'EDUARDO MARQUES'!K15+'FELIPE FRANCISMAR'!K15+'FRED FERREIRA'!K15+'GILBERTO ALVES'!K15+'GORETTI QUEIROZ'!K15+'HÉLIO GUABIRARA'!K15+'IVAN MORAES'!K15+'JAIRO BRITTO'!K15+'JAYME ASFORA'!K15+'JOÃO DA COSTA'!K15+'JÚNIOR BOCÃO'!K15+'LUIZ EUSTÁQUIO'!K15+'MARCOS DI BRIA'!K15+'NATÁLIA DE MENUDO'!K15+'RAFAEL ACIOLI'!K15+'RENATO ANTUNES'!K15+'RICARDO CRUZ'!K15+'RINALDO JÚNIOR'!K15+'RODRIGO COUTINHO'!K15+'ROGÉRIO DE LUCCA'!K15+'ROMERINHO JATOBÁ '!K15+'SAMUEL SALAZAR'!K15+'WILTON BRITO'!K15)</f>
        <v>1218.9000000000001</v>
      </c>
      <c r="L15" s="40">
        <f>SUM('ADERALDO OLIVEIRA'!L15+'AERTO LUNA'!L15+'AIMÉE SILVA'!L15+'ALCIDES TEIXEIRA NETO'!L15+'ALINE MARIANO'!L15+'ALMIR FERNANDO'!L15+'AMARO CIPRIANO'!L15+'ANA LÚCIA'!L15+'ANDRÉ RÉGIS'!L15+'ANTONIO LUIZ NETO'!L15+'AUGUSTO CARRERAS'!L15+'BENJAMIN DA SAÚDE'!L15+'CHICO KIKO'!L15+'DAIZE MICHELE'!L15+'DAVI MUNIZ'!L15+'EDUARDO CHERA'!L15+'EDUARDO MARQUES'!L15+'FELIPE FRANCISMAR'!L15+'FRED FERREIRA'!L15+'GILBERTO ALVES'!L15+'GORETTI QUEIROZ'!L15+'HÉLIO GUABIRARA'!L15+'IVAN MORAES'!L15+'JAIRO BRITTO'!L15+'JAYME ASFORA'!L15+'JOÃO DA COSTA'!L15+'JÚNIOR BOCÃO'!L15+'LUIZ EUSTÁQUIO'!L15+'MARCOS DI BRIA'!L15+'NATÁLIA DE MENUDO'!L15+'RAFAEL ACIOLI'!L15+'RENATO ANTUNES'!L15+'RICARDO CRUZ'!L15+'RINALDO JÚNIOR'!L15+'RODRIGO COUTINHO'!L15+'ROGÉRIO DE LUCCA'!L15+'ROMERINHO JATOBÁ '!L15+'SAMUEL SALAZAR'!L15+'WILTON BRITO'!L15)</f>
        <v>2973.2</v>
      </c>
      <c r="M15" s="98">
        <f>SUM('ADERALDO OLIVEIRA'!M15+'AERTO LUNA'!M15+'AIMÉE SILVA'!M15+'ALCIDES TEIXEIRA NETO'!M15+'ALINE MARIANO'!M15+'ALMIR FERNANDO'!M15+'AMARO CIPRIANO'!M15+'ANA LÚCIA'!M15+'ANDRÉ RÉGIS'!M15+'ANTONIO LUIZ NETO'!M15+'AUGUSTO CARRERAS'!M15+'BENJAMIN DA SAÚDE'!M15+'CHICO KIKO'!M15+'DAIZE MICHELE'!M15+'DAVI MUNIZ'!M15+'EDUARDO CHERA'!M15+'EDUARDO MARQUES'!M15+'FELIPE FRANCISMAR'!M15+'FRED FERREIRA'!M15+'GILBERTO ALVES'!M15+'GORETTI QUEIROZ'!M15+'HÉLIO GUABIRARA'!M15+'IVAN MORAES'!M15+'JAIRO BRITTO'!M15+'JAYME ASFORA'!M15+'JOÃO DA COSTA'!M15+'JÚNIOR BOCÃO'!M15+'LUIZ EUSTÁQUIO'!M15+'MARCOS DI BRIA'!M15+'NATÁLIA DE MENUDO'!M15+'RAFAEL ACIOLI'!M15+'RENATO ANTUNES'!M15+'RICARDO CRUZ'!M15+'RINALDO JÚNIOR'!M15+'RODRIGO COUTINHO'!M15+'ROGÉRIO DE LUCCA'!M15+'ROMERINHO JATOBÁ '!M15+'SAMUEL SALAZAR'!M15+'WILTON BRITO'!M15)</f>
        <v>1767.7399999999998</v>
      </c>
    </row>
    <row r="16" spans="1:14" s="15" customFormat="1" ht="15" customHeight="1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40">
        <f>SUM('ADERALDO OLIVEIRA'!H16+'AERTO LUNA'!H16+'AIMÉE SILVA'!H16+'ALCIDES TEIXEIRA NETO'!H16+'ALINE MARIANO'!H16+'ALMIR FERNANDO'!H16+'AMARO CIPRIANO'!H16+'ANA LÚCIA'!H16+'ANDRÉ RÉGIS'!H16+'ANTONIO LUIZ NETO'!H16+'AUGUSTO CARRERAS'!H16+'BENJAMIN DA SAÚDE'!H16+'CHICO KIKO'!H16+'DAIZE MICHELE'!H16+'DAVI MUNIZ'!H16+'EDUARDO CHERA'!H16+'EDUARDO MARQUES'!H16+'FELIPE FRANCISMAR'!H16+'FRED FERREIRA'!H16+'GILBERTO ALVES'!H16+'GORETTI QUEIROZ'!H16+'HÉLIO GUABIRARA'!H16+'IVAN MORAES'!H16+'JAIRO BRITTO'!H16+'JAYME ASFORA'!H16+'JOÃO DA COSTA'!H16+'JÚNIOR BOCÃO'!H16+'LUIZ EUSTÁQUIO'!H16+'MARCOS DI BRIA'!H16+'NATÁLIA DE MENUDO'!H16+'RAFAEL ACIOLI'!H16+'RENATO ANTUNES'!H16+'RICARDO CRUZ'!H16+'RINALDO JÚNIOR'!H16+'RODRIGO COUTINHO'!H16+'ROGÉRIO DE LUCCA'!H16+'ROMERINHO JATOBÁ '!H16+'SAMUEL SALAZAR'!H16+'WILTON BRITO'!H16)</f>
        <v>0</v>
      </c>
      <c r="I16" s="40">
        <f>SUM('ADERALDO OLIVEIRA'!I16+'AERTO LUNA'!I16+'AIMÉE SILVA'!I16+'ALCIDES TEIXEIRA NETO'!I16+'ALINE MARIANO'!I16+'ALMIR FERNANDO'!I16+'AMARO CIPRIANO'!I16+'ANA LÚCIA'!I16+'ANDRÉ RÉGIS'!I16+'ANTONIO LUIZ NETO'!I16+'AUGUSTO CARRERAS'!I16+'BENJAMIN DA SAÚDE'!I16+'CHICO KIKO'!I16+'DAIZE MICHELE'!I16+'DAVI MUNIZ'!I16+'EDUARDO CHERA'!I16+'EDUARDO MARQUES'!I16+'FELIPE FRANCISMAR'!I16+'FRED FERREIRA'!I16+'GILBERTO ALVES'!I16+'GORETTI QUEIROZ'!I16+'HÉLIO GUABIRARA'!I16+'IVAN MORAES'!I16+'JAIRO BRITTO'!I16+'JAYME ASFORA'!I16+'JOÃO DA COSTA'!I16+'JÚNIOR BOCÃO'!I16+'LUIZ EUSTÁQUIO'!I16+'MARCOS DI BRIA'!I16+'NATÁLIA DE MENUDO'!I16+'RAFAEL ACIOLI'!I16+'RENATO ANTUNES'!I16+'RICARDO CRUZ'!I16+'RINALDO JÚNIOR'!I16+'RODRIGO COUTINHO'!I16+'ROGÉRIO DE LUCCA'!I16+'ROMERINHO JATOBÁ '!I16+'SAMUEL SALAZAR'!I16+'WILTON BRITO'!I16)</f>
        <v>0</v>
      </c>
      <c r="J16" s="40">
        <f>SUM('ADERALDO OLIVEIRA'!J16+'AERTO LUNA'!J16+'AIMÉE SILVA'!J16+'ALCIDES TEIXEIRA NETO'!J16+'ALINE MARIANO'!J16+'ALMIR FERNANDO'!J16+'AMARO CIPRIANO'!J16+'ANA LÚCIA'!J16+'ANDRÉ RÉGIS'!J16+'ANTONIO LUIZ NETO'!J16+'AUGUSTO CARRERAS'!J16+'BENJAMIN DA SAÚDE'!J16+'CHICO KIKO'!J16+'DAIZE MICHELE'!J16+'DAVI MUNIZ'!J16+'EDUARDO CHERA'!J16+'EDUARDO MARQUES'!J16+'FELIPE FRANCISMAR'!J16+'FRED FERREIRA'!J16+'GILBERTO ALVES'!J16+'GORETTI QUEIROZ'!J16+'HÉLIO GUABIRARA'!J16+'IVAN MORAES'!J16+'JAIRO BRITTO'!J16+'JAYME ASFORA'!J16+'JOÃO DA COSTA'!J16+'JÚNIOR BOCÃO'!J16+'LUIZ EUSTÁQUIO'!J16+'MARCOS DI BRIA'!J16+'NATÁLIA DE MENUDO'!J16+'RAFAEL ACIOLI'!J16+'RENATO ANTUNES'!J16+'RICARDO CRUZ'!J16+'RINALDO JÚNIOR'!J16+'RODRIGO COUTINHO'!J16+'ROGÉRIO DE LUCCA'!J16+'ROMERINHO JATOBÁ '!J16+'SAMUEL SALAZAR'!J16+'WILTON BRITO'!J16)</f>
        <v>0</v>
      </c>
      <c r="K16" s="40">
        <f>SUM('ADERALDO OLIVEIRA'!K16+'AERTO LUNA'!K16+'AIMÉE SILVA'!K16+'ALCIDES TEIXEIRA NETO'!K16+'ALINE MARIANO'!K16+'ALMIR FERNANDO'!K16+'AMARO CIPRIANO'!K16+'ANA LÚCIA'!K16+'ANDRÉ RÉGIS'!K16+'ANTONIO LUIZ NETO'!K16+'AUGUSTO CARRERAS'!K16+'BENJAMIN DA SAÚDE'!K16+'CHICO KIKO'!K16+'DAIZE MICHELE'!K16+'DAVI MUNIZ'!K16+'EDUARDO CHERA'!K16+'EDUARDO MARQUES'!K16+'FELIPE FRANCISMAR'!K16+'FRED FERREIRA'!K16+'GILBERTO ALVES'!K16+'GORETTI QUEIROZ'!K16+'HÉLIO GUABIRARA'!K16+'IVAN MORAES'!K16+'JAIRO BRITTO'!K16+'JAYME ASFORA'!K16+'JOÃO DA COSTA'!K16+'JÚNIOR BOCÃO'!K16+'LUIZ EUSTÁQUIO'!K16+'MARCOS DI BRIA'!K16+'NATÁLIA DE MENUDO'!K16+'RAFAEL ACIOLI'!K16+'RENATO ANTUNES'!K16+'RICARDO CRUZ'!K16+'RINALDO JÚNIOR'!K16+'RODRIGO COUTINHO'!K16+'ROGÉRIO DE LUCCA'!K16+'ROMERINHO JATOBÁ '!K16+'SAMUEL SALAZAR'!K16+'WILTON BRITO'!K16)</f>
        <v>0</v>
      </c>
      <c r="L16" s="40">
        <f>SUM('ADERALDO OLIVEIRA'!L16+'AERTO LUNA'!L16+'AIMÉE SILVA'!L16+'ALCIDES TEIXEIRA NETO'!L16+'ALINE MARIANO'!L16+'ALMIR FERNANDO'!L16+'AMARO CIPRIANO'!L16+'ANA LÚCIA'!L16+'ANDRÉ RÉGIS'!L16+'ANTONIO LUIZ NETO'!L16+'AUGUSTO CARRERAS'!L16+'BENJAMIN DA SAÚDE'!L16+'CHICO KIKO'!L16+'DAIZE MICHELE'!L16+'DAVI MUNIZ'!L16+'EDUARDO CHERA'!L16+'EDUARDO MARQUES'!L16+'FELIPE FRANCISMAR'!L16+'FRED FERREIRA'!L16+'GILBERTO ALVES'!L16+'GORETTI QUEIROZ'!L16+'HÉLIO GUABIRARA'!L16+'IVAN MORAES'!L16+'JAIRO BRITTO'!L16+'JAYME ASFORA'!L16+'JOÃO DA COSTA'!L16+'JÚNIOR BOCÃO'!L16+'LUIZ EUSTÁQUIO'!L16+'MARCOS DI BRIA'!L16+'NATÁLIA DE MENUDO'!L16+'RAFAEL ACIOLI'!L16+'RENATO ANTUNES'!L16+'RICARDO CRUZ'!L16+'RINALDO JÚNIOR'!L16+'RODRIGO COUTINHO'!L16+'ROGÉRIO DE LUCCA'!L16+'ROMERINHO JATOBÁ '!L16+'SAMUEL SALAZAR'!L16+'WILTON BRITO'!L16)</f>
        <v>0</v>
      </c>
      <c r="M16" s="98">
        <f>SUM('ADERALDO OLIVEIRA'!M16+'AERTO LUNA'!M16+'AIMÉE SILVA'!M16+'ALCIDES TEIXEIRA NETO'!M16+'ALINE MARIANO'!M16+'ALMIR FERNANDO'!M16+'AMARO CIPRIANO'!M16+'ANA LÚCIA'!M16+'ANDRÉ RÉGIS'!M16+'ANTONIO LUIZ NETO'!M16+'AUGUSTO CARRERAS'!M16+'BENJAMIN DA SAÚDE'!M16+'CHICO KIKO'!M16+'DAIZE MICHELE'!M16+'DAVI MUNIZ'!M16+'EDUARDO CHERA'!M16+'EDUARDO MARQUES'!M16+'FELIPE FRANCISMAR'!M16+'FRED FERREIRA'!M16+'GILBERTO ALVES'!M16+'GORETTI QUEIROZ'!M16+'HÉLIO GUABIRARA'!M16+'IVAN MORAES'!M16+'JAIRO BRITTO'!M16+'JAYME ASFORA'!M16+'JOÃO DA COSTA'!M16+'JÚNIOR BOCÃO'!M16+'LUIZ EUSTÁQUIO'!M16+'MARCOS DI BRIA'!M16+'NATÁLIA DE MENUDO'!M16+'RAFAEL ACIOLI'!M16+'RENATO ANTUNES'!M16+'RICARDO CRUZ'!M16+'RINALDO JÚNIOR'!M16+'RODRIGO COUTINHO'!M16+'ROGÉRIO DE LUCCA'!M16+'ROMERINHO JATOBÁ '!M16+'SAMUEL SALAZAR'!M16+'WILTON BRITO'!M16)</f>
        <v>0</v>
      </c>
      <c r="N16" s="6"/>
    </row>
    <row r="17" spans="1:13" ht="15" customHeight="1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40">
        <f>SUM('ADERALDO OLIVEIRA'!H17+'AERTO LUNA'!H17+'AIMÉE SILVA'!H17+'ALCIDES TEIXEIRA NETO'!H17+'ALINE MARIANO'!H17+'ALMIR FERNANDO'!H17+'AMARO CIPRIANO'!H17+'ANA LÚCIA'!H17+'ANDRÉ RÉGIS'!H17+'ANTONIO LUIZ NETO'!H17+'AUGUSTO CARRERAS'!H17+'BENJAMIN DA SAÚDE'!H17+'CHICO KIKO'!H17+'DAIZE MICHELE'!H17+'DAVI MUNIZ'!H17+'EDUARDO CHERA'!H17+'EDUARDO MARQUES'!H17+'FELIPE FRANCISMAR'!H17+'FRED FERREIRA'!H17+'GILBERTO ALVES'!H17+'GORETTI QUEIROZ'!H17+'HÉLIO GUABIRARA'!H17+'IVAN MORAES'!H17+'JAIRO BRITTO'!H17+'JAYME ASFORA'!H17+'JOÃO DA COSTA'!H17+'JÚNIOR BOCÃO'!H17+'LUIZ EUSTÁQUIO'!H17+'MARCOS DI BRIA'!H17+'NATÁLIA DE MENUDO'!H17+'RAFAEL ACIOLI'!H17+'RENATO ANTUNES'!H17+'RICARDO CRUZ'!H17+'RINALDO JÚNIOR'!H17+'RODRIGO COUTINHO'!H17+'ROGÉRIO DE LUCCA'!H17+'ROMERINHO JATOBÁ '!H17+'SAMUEL SALAZAR'!H17+'WILTON BRITO'!H17)</f>
        <v>0</v>
      </c>
      <c r="I17" s="40">
        <f>SUM('ADERALDO OLIVEIRA'!I17+'AERTO LUNA'!I17+'AIMÉE SILVA'!I17+'ALCIDES TEIXEIRA NETO'!I17+'ALINE MARIANO'!I17+'ALMIR FERNANDO'!I17+'AMARO CIPRIANO'!I17+'ANA LÚCIA'!I17+'ANDRÉ RÉGIS'!I17+'ANTONIO LUIZ NETO'!I17+'AUGUSTO CARRERAS'!I17+'BENJAMIN DA SAÚDE'!I17+'CHICO KIKO'!I17+'DAIZE MICHELE'!I17+'DAVI MUNIZ'!I17+'EDUARDO CHERA'!I17+'EDUARDO MARQUES'!I17+'FELIPE FRANCISMAR'!I17+'FRED FERREIRA'!I17+'GILBERTO ALVES'!I17+'GORETTI QUEIROZ'!I17+'HÉLIO GUABIRARA'!I17+'IVAN MORAES'!I17+'JAIRO BRITTO'!I17+'JAYME ASFORA'!I17+'JOÃO DA COSTA'!I17+'JÚNIOR BOCÃO'!I17+'LUIZ EUSTÁQUIO'!I17+'MARCOS DI BRIA'!I17+'NATÁLIA DE MENUDO'!I17+'RAFAEL ACIOLI'!I17+'RENATO ANTUNES'!I17+'RICARDO CRUZ'!I17+'RINALDO JÚNIOR'!I17+'RODRIGO COUTINHO'!I17+'ROGÉRIO DE LUCCA'!I17+'ROMERINHO JATOBÁ '!I17+'SAMUEL SALAZAR'!I17+'WILTON BRITO'!I17)</f>
        <v>0</v>
      </c>
      <c r="J17" s="40">
        <f>SUM('ADERALDO OLIVEIRA'!J17+'AERTO LUNA'!J17+'AIMÉE SILVA'!J17+'ALCIDES TEIXEIRA NETO'!J17+'ALINE MARIANO'!J17+'ALMIR FERNANDO'!J17+'AMARO CIPRIANO'!J17+'ANA LÚCIA'!J17+'ANDRÉ RÉGIS'!J17+'ANTONIO LUIZ NETO'!J17+'AUGUSTO CARRERAS'!J17+'BENJAMIN DA SAÚDE'!J17+'CHICO KIKO'!J17+'DAIZE MICHELE'!J17+'DAVI MUNIZ'!J17+'EDUARDO CHERA'!J17+'EDUARDO MARQUES'!J17+'FELIPE FRANCISMAR'!J17+'FRED FERREIRA'!J17+'GILBERTO ALVES'!J17+'GORETTI QUEIROZ'!J17+'HÉLIO GUABIRARA'!J17+'IVAN MORAES'!J17+'JAIRO BRITTO'!J17+'JAYME ASFORA'!J17+'JOÃO DA COSTA'!J17+'JÚNIOR BOCÃO'!J17+'LUIZ EUSTÁQUIO'!J17+'MARCOS DI BRIA'!J17+'NATÁLIA DE MENUDO'!J17+'RAFAEL ACIOLI'!J17+'RENATO ANTUNES'!J17+'RICARDO CRUZ'!J17+'RINALDO JÚNIOR'!J17+'RODRIGO COUTINHO'!J17+'ROGÉRIO DE LUCCA'!J17+'ROMERINHO JATOBÁ '!J17+'SAMUEL SALAZAR'!J17+'WILTON BRITO'!J17)</f>
        <v>0</v>
      </c>
      <c r="K17" s="40">
        <f>SUM('ADERALDO OLIVEIRA'!K17+'AERTO LUNA'!K17+'AIMÉE SILVA'!K17+'ALCIDES TEIXEIRA NETO'!K17+'ALINE MARIANO'!K17+'ALMIR FERNANDO'!K17+'AMARO CIPRIANO'!K17+'ANA LÚCIA'!K17+'ANDRÉ RÉGIS'!K17+'ANTONIO LUIZ NETO'!K17+'AUGUSTO CARRERAS'!K17+'BENJAMIN DA SAÚDE'!K17+'CHICO KIKO'!K17+'DAIZE MICHELE'!K17+'DAVI MUNIZ'!K17+'EDUARDO CHERA'!K17+'EDUARDO MARQUES'!K17+'FELIPE FRANCISMAR'!K17+'FRED FERREIRA'!K17+'GILBERTO ALVES'!K17+'GORETTI QUEIROZ'!K17+'HÉLIO GUABIRARA'!K17+'IVAN MORAES'!K17+'JAIRO BRITTO'!K17+'JAYME ASFORA'!K17+'JOÃO DA COSTA'!K17+'JÚNIOR BOCÃO'!K17+'LUIZ EUSTÁQUIO'!K17+'MARCOS DI BRIA'!K17+'NATÁLIA DE MENUDO'!K17+'RAFAEL ACIOLI'!K17+'RENATO ANTUNES'!K17+'RICARDO CRUZ'!K17+'RINALDO JÚNIOR'!K17+'RODRIGO COUTINHO'!K17+'ROGÉRIO DE LUCCA'!K17+'ROMERINHO JATOBÁ '!K17+'SAMUEL SALAZAR'!K17+'WILTON BRITO'!K17)</f>
        <v>0</v>
      </c>
      <c r="L17" s="40">
        <f>SUM('ADERALDO OLIVEIRA'!L17+'AERTO LUNA'!L17+'AIMÉE SILVA'!L17+'ALCIDES TEIXEIRA NETO'!L17+'ALINE MARIANO'!L17+'ALMIR FERNANDO'!L17+'AMARO CIPRIANO'!L17+'ANA LÚCIA'!L17+'ANDRÉ RÉGIS'!L17+'ANTONIO LUIZ NETO'!L17+'AUGUSTO CARRERAS'!L17+'BENJAMIN DA SAÚDE'!L17+'CHICO KIKO'!L17+'DAIZE MICHELE'!L17+'DAVI MUNIZ'!L17+'EDUARDO CHERA'!L17+'EDUARDO MARQUES'!L17+'FELIPE FRANCISMAR'!L17+'FRED FERREIRA'!L17+'GILBERTO ALVES'!L17+'GORETTI QUEIROZ'!L17+'HÉLIO GUABIRARA'!L17+'IVAN MORAES'!L17+'JAIRO BRITTO'!L17+'JAYME ASFORA'!L17+'JOÃO DA COSTA'!L17+'JÚNIOR BOCÃO'!L17+'LUIZ EUSTÁQUIO'!L17+'MARCOS DI BRIA'!L17+'NATÁLIA DE MENUDO'!L17+'RAFAEL ACIOLI'!L17+'RENATO ANTUNES'!L17+'RICARDO CRUZ'!L17+'RINALDO JÚNIOR'!L17+'RODRIGO COUTINHO'!L17+'ROGÉRIO DE LUCCA'!L17+'ROMERINHO JATOBÁ '!L17+'SAMUEL SALAZAR'!L17+'WILTON BRITO'!L17)</f>
        <v>0</v>
      </c>
      <c r="M17" s="98">
        <f>SUM('ADERALDO OLIVEIRA'!M17+'AERTO LUNA'!M17+'AIMÉE SILVA'!M17+'ALCIDES TEIXEIRA NETO'!M17+'ALINE MARIANO'!M17+'ALMIR FERNANDO'!M17+'AMARO CIPRIANO'!M17+'ANA LÚCIA'!M17+'ANDRÉ RÉGIS'!M17+'ANTONIO LUIZ NETO'!M17+'AUGUSTO CARRERAS'!M17+'BENJAMIN DA SAÚDE'!M17+'CHICO KIKO'!M17+'DAIZE MICHELE'!M17+'DAVI MUNIZ'!M17+'EDUARDO CHERA'!M17+'EDUARDO MARQUES'!M17+'FELIPE FRANCISMAR'!M17+'FRED FERREIRA'!M17+'GILBERTO ALVES'!M17+'GORETTI QUEIROZ'!M17+'HÉLIO GUABIRARA'!M17+'IVAN MORAES'!M17+'JAIRO BRITTO'!M17+'JAYME ASFORA'!M17+'JOÃO DA COSTA'!M17+'JÚNIOR BOCÃO'!M17+'LUIZ EUSTÁQUIO'!M17+'MARCOS DI BRIA'!M17+'NATÁLIA DE MENUDO'!M17+'RAFAEL ACIOLI'!M17+'RENATO ANTUNES'!M17+'RICARDO CRUZ'!M17+'RINALDO JÚNIOR'!M17+'RODRIGO COUTINHO'!M17+'ROGÉRIO DE LUCCA'!M17+'ROMERINHO JATOBÁ '!M17+'SAMUEL SALAZAR'!M17+'WILTON BRITO'!M17)</f>
        <v>0</v>
      </c>
    </row>
    <row r="18" spans="1:13" ht="15" customHeight="1" thickBot="1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40">
        <f>SUM('ADERALDO OLIVEIRA'!H18+'AERTO LUNA'!H18+'AIMÉE SILVA'!H18+'ALCIDES TEIXEIRA NETO'!H18+'ALINE MARIANO'!H18+'ALMIR FERNANDO'!H18+'AMARO CIPRIANO'!H18+'ANA LÚCIA'!H18+'ANDRÉ RÉGIS'!H18+'ANTONIO LUIZ NETO'!H18+'AUGUSTO CARRERAS'!H18+'BENJAMIN DA SAÚDE'!H18+'CHICO KIKO'!H18+'DAIZE MICHELE'!H18+'DAVI MUNIZ'!H18+'EDUARDO CHERA'!H18+'EDUARDO MARQUES'!H18+'FELIPE FRANCISMAR'!H18+'FRED FERREIRA'!H18+'GILBERTO ALVES'!H18+'GORETTI QUEIROZ'!H18+'HÉLIO GUABIRARA'!H18+'IVAN MORAES'!H18+'JAIRO BRITTO'!H18+'JAYME ASFORA'!H18+'JOÃO DA COSTA'!H18+'JÚNIOR BOCÃO'!H18+'LUIZ EUSTÁQUIO'!H18+'MARCOS DI BRIA'!H18+'NATÁLIA DE MENUDO'!H18+'RAFAEL ACIOLI'!H18+'RENATO ANTUNES'!H18+'RICARDO CRUZ'!H18+'RINALDO JÚNIOR'!H18+'RODRIGO COUTINHO'!H18+'ROGÉRIO DE LUCCA'!H18+'ROMERINHO JATOBÁ '!H18+'SAMUEL SALAZAR'!H18+'WILTON BRITO'!H18)</f>
        <v>100</v>
      </c>
      <c r="I18" s="40">
        <f>SUM('ADERALDO OLIVEIRA'!I18+'AERTO LUNA'!I18+'AIMÉE SILVA'!I18+'ALCIDES TEIXEIRA NETO'!I18+'ALINE MARIANO'!I18+'ALMIR FERNANDO'!I18+'AMARO CIPRIANO'!I18+'ANA LÚCIA'!I18+'ANDRÉ RÉGIS'!I18+'ANTONIO LUIZ NETO'!I18+'AUGUSTO CARRERAS'!I18+'BENJAMIN DA SAÚDE'!I18+'CHICO KIKO'!I18+'DAIZE MICHELE'!I18+'DAVI MUNIZ'!I18+'EDUARDO CHERA'!I18+'EDUARDO MARQUES'!I18+'FELIPE FRANCISMAR'!I18+'FRED FERREIRA'!I18+'GILBERTO ALVES'!I18+'GORETTI QUEIROZ'!I18+'HÉLIO GUABIRARA'!I18+'IVAN MORAES'!I18+'JAIRO BRITTO'!I18+'JAYME ASFORA'!I18+'JOÃO DA COSTA'!I18+'JÚNIOR BOCÃO'!I18+'LUIZ EUSTÁQUIO'!I18+'MARCOS DI BRIA'!I18+'NATÁLIA DE MENUDO'!I18+'RAFAEL ACIOLI'!I18+'RENATO ANTUNES'!I18+'RICARDO CRUZ'!I18+'RINALDO JÚNIOR'!I18+'RODRIGO COUTINHO'!I18+'ROGÉRIO DE LUCCA'!I18+'ROMERINHO JATOBÁ '!I18+'SAMUEL SALAZAR'!I18+'WILTON BRITO'!I18)</f>
        <v>110</v>
      </c>
      <c r="J18" s="40">
        <f>SUM('ADERALDO OLIVEIRA'!J18+'AERTO LUNA'!J18+'AIMÉE SILVA'!J18+'ALCIDES TEIXEIRA NETO'!J18+'ALINE MARIANO'!J18+'ALMIR FERNANDO'!J18+'AMARO CIPRIANO'!J18+'ANA LÚCIA'!J18+'ANDRÉ RÉGIS'!J18+'ANTONIO LUIZ NETO'!J18+'AUGUSTO CARRERAS'!J18+'BENJAMIN DA SAÚDE'!J18+'CHICO KIKO'!J18+'DAIZE MICHELE'!J18+'DAVI MUNIZ'!J18+'EDUARDO CHERA'!J18+'EDUARDO MARQUES'!J18+'FELIPE FRANCISMAR'!J18+'FRED FERREIRA'!J18+'GILBERTO ALVES'!J18+'GORETTI QUEIROZ'!J18+'HÉLIO GUABIRARA'!J18+'IVAN MORAES'!J18+'JAIRO BRITTO'!J18+'JAYME ASFORA'!J18+'JOÃO DA COSTA'!J18+'JÚNIOR BOCÃO'!J18+'LUIZ EUSTÁQUIO'!J18+'MARCOS DI BRIA'!J18+'NATÁLIA DE MENUDO'!J18+'RAFAEL ACIOLI'!J18+'RENATO ANTUNES'!J18+'RICARDO CRUZ'!J18+'RINALDO JÚNIOR'!J18+'RODRIGO COUTINHO'!J18+'ROGÉRIO DE LUCCA'!J18+'ROMERINHO JATOBÁ '!J18+'SAMUEL SALAZAR'!J18+'WILTON BRITO'!J18)</f>
        <v>150</v>
      </c>
      <c r="K18" s="40">
        <f>SUM('ADERALDO OLIVEIRA'!K18+'AERTO LUNA'!K18+'AIMÉE SILVA'!K18+'ALCIDES TEIXEIRA NETO'!K18+'ALINE MARIANO'!K18+'ALMIR FERNANDO'!K18+'AMARO CIPRIANO'!K18+'ANA LÚCIA'!K18+'ANDRÉ RÉGIS'!K18+'ANTONIO LUIZ NETO'!K18+'AUGUSTO CARRERAS'!K18+'BENJAMIN DA SAÚDE'!K18+'CHICO KIKO'!K18+'DAIZE MICHELE'!K18+'DAVI MUNIZ'!K18+'EDUARDO CHERA'!K18+'EDUARDO MARQUES'!K18+'FELIPE FRANCISMAR'!K18+'FRED FERREIRA'!K18+'GILBERTO ALVES'!K18+'GORETTI QUEIROZ'!K18+'HÉLIO GUABIRARA'!K18+'IVAN MORAES'!K18+'JAIRO BRITTO'!K18+'JAYME ASFORA'!K18+'JOÃO DA COSTA'!K18+'JÚNIOR BOCÃO'!K18+'LUIZ EUSTÁQUIO'!K18+'MARCOS DI BRIA'!K18+'NATÁLIA DE MENUDO'!K18+'RAFAEL ACIOLI'!K18+'RENATO ANTUNES'!K18+'RICARDO CRUZ'!K18+'RINALDO JÚNIOR'!K18+'RODRIGO COUTINHO'!K18+'ROGÉRIO DE LUCCA'!K18+'ROMERINHO JATOBÁ '!K18+'SAMUEL SALAZAR'!K18+'WILTON BRITO'!K18)</f>
        <v>210</v>
      </c>
      <c r="L18" s="40">
        <f>SUM('ADERALDO OLIVEIRA'!L18+'AERTO LUNA'!L18+'AIMÉE SILVA'!L18+'ALCIDES TEIXEIRA NETO'!L18+'ALINE MARIANO'!L18+'ALMIR FERNANDO'!L18+'AMARO CIPRIANO'!L18+'ANA LÚCIA'!L18+'ANDRÉ RÉGIS'!L18+'ANTONIO LUIZ NETO'!L18+'AUGUSTO CARRERAS'!L18+'BENJAMIN DA SAÚDE'!L18+'CHICO KIKO'!L18+'DAIZE MICHELE'!L18+'DAVI MUNIZ'!L18+'EDUARDO CHERA'!L18+'EDUARDO MARQUES'!L18+'FELIPE FRANCISMAR'!L18+'FRED FERREIRA'!L18+'GILBERTO ALVES'!L18+'GORETTI QUEIROZ'!L18+'HÉLIO GUABIRARA'!L18+'IVAN MORAES'!L18+'JAIRO BRITTO'!L18+'JAYME ASFORA'!L18+'JOÃO DA COSTA'!L18+'JÚNIOR BOCÃO'!L18+'LUIZ EUSTÁQUIO'!L18+'MARCOS DI BRIA'!L18+'NATÁLIA DE MENUDO'!L18+'RAFAEL ACIOLI'!L18+'RENATO ANTUNES'!L18+'RICARDO CRUZ'!L18+'RINALDO JÚNIOR'!L18+'RODRIGO COUTINHO'!L18+'ROGÉRIO DE LUCCA'!L18+'ROMERINHO JATOBÁ '!L18+'SAMUEL SALAZAR'!L18+'WILTON BRITO'!L18)</f>
        <v>2390</v>
      </c>
      <c r="M18" s="98">
        <f>SUM('ADERALDO OLIVEIRA'!M18+'AERTO LUNA'!M18+'AIMÉE SILVA'!M18+'ALCIDES TEIXEIRA NETO'!M18+'ALINE MARIANO'!M18+'ALMIR FERNANDO'!M18+'AMARO CIPRIANO'!M18+'ANA LÚCIA'!M18+'ANDRÉ RÉGIS'!M18+'ANTONIO LUIZ NETO'!M18+'AUGUSTO CARRERAS'!M18+'BENJAMIN DA SAÚDE'!M18+'CHICO KIKO'!M18+'DAIZE MICHELE'!M18+'DAVI MUNIZ'!M18+'EDUARDO CHERA'!M18+'EDUARDO MARQUES'!M18+'FELIPE FRANCISMAR'!M18+'FRED FERREIRA'!M18+'GILBERTO ALVES'!M18+'GORETTI QUEIROZ'!M18+'HÉLIO GUABIRARA'!M18+'IVAN MORAES'!M18+'JAIRO BRITTO'!M18+'JAYME ASFORA'!M18+'JOÃO DA COSTA'!M18+'JÚNIOR BOCÃO'!M18+'LUIZ EUSTÁQUIO'!M18+'MARCOS DI BRIA'!M18+'NATÁLIA DE MENUDO'!M18+'RAFAEL ACIOLI'!M18+'RENATO ANTUNES'!M18+'RICARDO CRUZ'!M18+'RINALDO JÚNIOR'!M18+'RODRIGO COUTINHO'!M18+'ROGÉRIO DE LUCCA'!M18+'ROMERINHO JATOBÁ '!M18+'SAMUEL SALAZAR'!M18+'WILTON BRITO'!M18)</f>
        <v>2850</v>
      </c>
    </row>
    <row r="19" spans="1:13" ht="15" customHeight="1" thickBot="1">
      <c r="A19" s="45" t="s">
        <v>33</v>
      </c>
      <c r="B19" s="46">
        <f t="shared" ref="B19" si="0">SUM(B5:B18)</f>
        <v>146376.98000000001</v>
      </c>
      <c r="C19" s="66">
        <f t="shared" ref="C19:E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ref="H19:I19" si="3">SUM(H5:H18)</f>
        <v>143885.25</v>
      </c>
      <c r="I19" s="66">
        <f t="shared" si="3"/>
        <v>144645.6</v>
      </c>
      <c r="J19" s="66">
        <f t="shared" ref="J19:K19" si="4">SUM(J5:J18)</f>
        <v>143809.49000000002</v>
      </c>
      <c r="K19" s="66">
        <f t="shared" si="4"/>
        <v>138853.54999999999</v>
      </c>
      <c r="L19" s="66">
        <f t="shared" ref="L19:M19" si="5">SUM(L5:L18)</f>
        <v>137299.23000000001</v>
      </c>
      <c r="M19" s="66">
        <f t="shared" si="5"/>
        <v>136352.01999999999</v>
      </c>
    </row>
    <row r="20" spans="1:13" ht="15" customHeight="1" thickBot="1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40">
        <f>SUM('ADERALDO OLIVEIRA'!H20+'AERTO LUNA'!H20+'AIMÉE SILVA'!H20+'ALCIDES TEIXEIRA NETO'!H20+'ALINE MARIANO'!H20+'ALMIR FERNANDO'!H20+'AMARO CIPRIANO'!H20+'ANA LÚCIA'!H20+'ANDRÉ RÉGIS'!H20+'ANTONIO LUIZ NETO'!H20+'AUGUSTO CARRERAS'!H20+'BENJAMIN DA SAÚDE'!H20+'CHICO KIKO'!H20+'DAIZE MICHELE'!H20+'DAVI MUNIZ'!H20+'EDUARDO CHERA'!H20+'EDUARDO MARQUES'!H20+'FELIPE FRANCISMAR'!H20+'FRED FERREIRA'!H20+'GILBERTO ALVES'!H20+'GORETTI QUEIROZ'!H20+'HÉLIO GUABIRARA'!H20+'IVAN MORAES'!H20+'JAIRO BRITTO'!H20+'JAYME ASFORA'!H20+'JOÃO DA COSTA'!H20+'JÚNIOR BOCÃO'!H20+'LUIZ EUSTÁQUIO'!H20+'MARCOS DI BRIA'!H20+'NATÁLIA DE MENUDO'!H20+'RAFAEL ACIOLI'!H20+'RENATO ANTUNES'!H20+'RICARDO CRUZ'!H20+'RINALDO JÚNIOR'!H20+'RODRIGO COUTINHO'!H20+'ROGÉRIO DE LUCCA'!H20+'ROMERINHO JATOBÁ '!H20+'SAMUEL SALAZAR'!H20+'WILTON BRITO'!H20)</f>
        <v>5687.27</v>
      </c>
      <c r="I20" s="40">
        <f>SUM('ADERALDO OLIVEIRA'!I20+'AERTO LUNA'!I20+'AIMÉE SILVA'!I20+'ALCIDES TEIXEIRA NETO'!I20+'ALINE MARIANO'!I20+'ALMIR FERNANDO'!I20+'AMARO CIPRIANO'!I20+'ANA LÚCIA'!I20+'ANDRÉ RÉGIS'!I20+'ANTONIO LUIZ NETO'!I20+'AUGUSTO CARRERAS'!I20+'BENJAMIN DA SAÚDE'!I20+'CHICO KIKO'!I20+'DAIZE MICHELE'!I20+'DAVI MUNIZ'!I20+'EDUARDO CHERA'!I20+'EDUARDO MARQUES'!I20+'FELIPE FRANCISMAR'!I20+'FRED FERREIRA'!I20+'GILBERTO ALVES'!I20+'GORETTI QUEIROZ'!I20+'HÉLIO GUABIRARA'!I20+'IVAN MORAES'!I20+'JAIRO BRITTO'!I20+'JAYME ASFORA'!I20+'JOÃO DA COSTA'!I20+'JÚNIOR BOCÃO'!I20+'LUIZ EUSTÁQUIO'!I20+'MARCOS DI BRIA'!I20+'NATÁLIA DE MENUDO'!I20+'RAFAEL ACIOLI'!I20+'RENATO ANTUNES'!I20+'RICARDO CRUZ'!I20+'RINALDO JÚNIOR'!I20+'RODRIGO COUTINHO'!I20+'ROGÉRIO DE LUCCA'!I20+'ROMERINHO JATOBÁ '!I20+'SAMUEL SALAZAR'!I20+'WILTON BRITO'!I20)</f>
        <v>7074.42</v>
      </c>
      <c r="J20" s="40">
        <f>SUM('ADERALDO OLIVEIRA'!J20+'AERTO LUNA'!J20+'AIMÉE SILVA'!J20+'ALCIDES TEIXEIRA NETO'!J20+'ALINE MARIANO'!J20+'ALMIR FERNANDO'!J20+'AMARO CIPRIANO'!J20+'ANA LÚCIA'!J20+'ANDRÉ RÉGIS'!J20+'ANTONIO LUIZ NETO'!J20+'AUGUSTO CARRERAS'!J20+'BENJAMIN DA SAÚDE'!J20+'CHICO KIKO'!J20+'DAIZE MICHELE'!J20+'DAVI MUNIZ'!J20+'EDUARDO CHERA'!J20+'EDUARDO MARQUES'!J20+'FELIPE FRANCISMAR'!J20+'FRED FERREIRA'!J20+'GILBERTO ALVES'!J20+'GORETTI QUEIROZ'!J20+'HÉLIO GUABIRARA'!J20+'IVAN MORAES'!J20+'JAIRO BRITTO'!J20+'JAYME ASFORA'!J20+'JOÃO DA COSTA'!J20+'JÚNIOR BOCÃO'!J20+'LUIZ EUSTÁQUIO'!J20+'MARCOS DI BRIA'!J20+'NATÁLIA DE MENUDO'!J20+'RAFAEL ACIOLI'!J20+'RENATO ANTUNES'!J20+'RICARDO CRUZ'!J20+'RINALDO JÚNIOR'!J20+'RODRIGO COUTINHO'!J20+'ROGÉRIO DE LUCCA'!J20+'ROMERINHO JATOBÁ '!J20+'SAMUEL SALAZAR'!J20+'WILTON BRITO'!J20)</f>
        <v>4826.119999999999</v>
      </c>
      <c r="K20" s="40">
        <f>SUM('ADERALDO OLIVEIRA'!K20+'AERTO LUNA'!K20+'AIMÉE SILVA'!K20+'ALCIDES TEIXEIRA NETO'!K20+'ALINE MARIANO'!K20+'ALMIR FERNANDO'!K20+'AMARO CIPRIANO'!K20+'ANA LÚCIA'!K20+'ANDRÉ RÉGIS'!K20+'ANTONIO LUIZ NETO'!K20+'AUGUSTO CARRERAS'!K20+'BENJAMIN DA SAÚDE'!K20+'CHICO KIKO'!K20+'DAIZE MICHELE'!K20+'DAVI MUNIZ'!K20+'EDUARDO CHERA'!K20+'EDUARDO MARQUES'!K20+'FELIPE FRANCISMAR'!K20+'FRED FERREIRA'!K20+'GILBERTO ALVES'!K20+'GORETTI QUEIROZ'!K20+'HÉLIO GUABIRARA'!K20+'IVAN MORAES'!K20+'JAIRO BRITTO'!K20+'JAYME ASFORA'!K20+'JOÃO DA COSTA'!K20+'JÚNIOR BOCÃO'!K20+'LUIZ EUSTÁQUIO'!K20+'MARCOS DI BRIA'!K20+'NATÁLIA DE MENUDO'!K20+'RAFAEL ACIOLI'!K20+'RENATO ANTUNES'!K20+'RICARDO CRUZ'!K20+'RINALDO JÚNIOR'!K20+'RODRIGO COUTINHO'!K20+'ROGÉRIO DE LUCCA'!K20+'ROMERINHO JATOBÁ '!K20+'SAMUEL SALAZAR'!K20+'WILTON BRITO'!K20)</f>
        <v>4955.38</v>
      </c>
      <c r="L20" s="40">
        <f>SUM('ADERALDO OLIVEIRA'!L20+'AERTO LUNA'!L20+'AIMÉE SILVA'!L20+'ALCIDES TEIXEIRA NETO'!L20+'ALINE MARIANO'!L20+'ALMIR FERNANDO'!L20+'AMARO CIPRIANO'!L20+'ANA LÚCIA'!L20+'ANDRÉ RÉGIS'!L20+'ANTONIO LUIZ NETO'!L20+'AUGUSTO CARRERAS'!L20+'BENJAMIN DA SAÚDE'!L20+'CHICO KIKO'!L20+'DAIZE MICHELE'!L20+'DAVI MUNIZ'!L20+'EDUARDO CHERA'!L20+'EDUARDO MARQUES'!L20+'FELIPE FRANCISMAR'!L20+'FRED FERREIRA'!L20+'GILBERTO ALVES'!L20+'GORETTI QUEIROZ'!L20+'HÉLIO GUABIRARA'!L20+'IVAN MORAES'!L20+'JAIRO BRITTO'!L20+'JAYME ASFORA'!L20+'JOÃO DA COSTA'!L20+'JÚNIOR BOCÃO'!L20+'LUIZ EUSTÁQUIO'!L20+'MARCOS DI BRIA'!L20+'NATÁLIA DE MENUDO'!L20+'RAFAEL ACIOLI'!L20+'RENATO ANTUNES'!L20+'RICARDO CRUZ'!L20+'RINALDO JÚNIOR'!L20+'RODRIGO COUTINHO'!L20+'ROGÉRIO DE LUCCA'!L20+'ROMERINHO JATOBÁ '!L20+'SAMUEL SALAZAR'!L20+'WILTON BRITO'!L20)</f>
        <v>4403.8599999999997</v>
      </c>
      <c r="M20" s="98">
        <f>SUM('ADERALDO OLIVEIRA'!M20+'AERTO LUNA'!M20+'AIMÉE SILVA'!M20+'ALCIDES TEIXEIRA NETO'!M20+'ALINE MARIANO'!M20+'ALMIR FERNANDO'!M20+'AMARO CIPRIANO'!M20+'ANA LÚCIA'!M20+'ANDRÉ RÉGIS'!M20+'ANTONIO LUIZ NETO'!M20+'AUGUSTO CARRERAS'!M20+'BENJAMIN DA SAÚDE'!M20+'CHICO KIKO'!M20+'DAIZE MICHELE'!M20+'DAVI MUNIZ'!M20+'EDUARDO CHERA'!M20+'EDUARDO MARQUES'!M20+'FELIPE FRANCISMAR'!M20+'FRED FERREIRA'!M20+'GILBERTO ALVES'!M20+'GORETTI QUEIROZ'!M20+'HÉLIO GUABIRARA'!M20+'IVAN MORAES'!M20+'JAIRO BRITTO'!M20+'JAYME ASFORA'!M20+'JOÃO DA COSTA'!M20+'JÚNIOR BOCÃO'!M20+'LUIZ EUSTÁQUIO'!M20+'MARCOS DI BRIA'!M20+'NATÁLIA DE MENUDO'!M20+'RAFAEL ACIOLI'!M20+'RENATO ANTUNES'!M20+'RICARDO CRUZ'!M20+'RINALDO JÚNIOR'!M20+'RODRIGO COUTINHO'!M20+'ROGÉRIO DE LUCCA'!M20+'ROMERINHO JATOBÁ '!M20+'SAMUEL SALAZAR'!M20+'WILTON BRITO'!M20)</f>
        <v>4284.7</v>
      </c>
    </row>
    <row r="21" spans="1:13" ht="15" customHeight="1" thickBot="1">
      <c r="A21" s="45" t="s">
        <v>15</v>
      </c>
      <c r="B21" s="46">
        <f>B19-B20</f>
        <v>141539.1</v>
      </c>
      <c r="C21" s="66">
        <f t="shared" ref="C21:E21" si="6">C19-C20</f>
        <v>142564.56999999998</v>
      </c>
      <c r="D21" s="66">
        <f t="shared" si="6"/>
        <v>142461.05000000002</v>
      </c>
      <c r="E21" s="66">
        <f t="shared" si="6"/>
        <v>119219.59</v>
      </c>
      <c r="F21" s="66">
        <f t="shared" ref="F21:G21" si="7">F19-F20</f>
        <v>119223.12000000001</v>
      </c>
      <c r="G21" s="66">
        <f t="shared" si="7"/>
        <v>127801.84000000001</v>
      </c>
      <c r="H21" s="66">
        <f t="shared" ref="H21:I21" si="8">H19-H20</f>
        <v>138197.98000000001</v>
      </c>
      <c r="I21" s="66">
        <f t="shared" si="8"/>
        <v>137571.18</v>
      </c>
      <c r="J21" s="66">
        <f t="shared" ref="J21:K21" si="9">J19-J20</f>
        <v>138983.37000000002</v>
      </c>
      <c r="K21" s="66">
        <f t="shared" si="9"/>
        <v>133898.16999999998</v>
      </c>
      <c r="L21" s="66">
        <f t="shared" ref="L21:M21" si="10">L19-L20</f>
        <v>132895.37000000002</v>
      </c>
      <c r="M21" s="66">
        <f t="shared" si="10"/>
        <v>132067.31999999998</v>
      </c>
    </row>
    <row r="22" spans="1:13" ht="15" customHeight="1" thickBot="1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52">
        <f>AVERAGE($B$21:H21)</f>
        <v>133001.03571428571</v>
      </c>
      <c r="I22" s="52">
        <f>AVERAGE($B$21:I21)</f>
        <v>133572.30374999999</v>
      </c>
      <c r="J22" s="52">
        <f>AVERAGE($B$21:J21)</f>
        <v>134173.53333333333</v>
      </c>
      <c r="K22" s="52">
        <f>AVERAGE($B$21:K21)</f>
        <v>134145.997</v>
      </c>
      <c r="L22" s="52">
        <f>AVERAGE($B$21:L21)</f>
        <v>134032.30363636365</v>
      </c>
      <c r="M22" s="99">
        <f>AVERAGE($B$21:M21)</f>
        <v>133868.55500000002</v>
      </c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topLeftCell="B1"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>
        <v>1960</v>
      </c>
      <c r="I5" s="61">
        <v>1960</v>
      </c>
      <c r="J5" s="61">
        <v>1960</v>
      </c>
      <c r="K5" s="61">
        <v>1960</v>
      </c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>
        <v>612.11</v>
      </c>
      <c r="I6" s="61">
        <v>612.11</v>
      </c>
      <c r="J6" s="61">
        <v>738.12</v>
      </c>
      <c r="K6" s="61">
        <v>720.13</v>
      </c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>
        <v>53.49</v>
      </c>
      <c r="I7" s="61">
        <v>212.89</v>
      </c>
      <c r="J7" s="61">
        <v>169.4</v>
      </c>
      <c r="K7" s="61">
        <v>175.97</v>
      </c>
      <c r="L7" s="61">
        <v>118.39</v>
      </c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79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>
        <v>305.86</v>
      </c>
      <c r="I9" s="61">
        <v>305.86</v>
      </c>
      <c r="J9" s="61">
        <v>324.2</v>
      </c>
      <c r="K9" s="61">
        <v>305.86</v>
      </c>
      <c r="L9" s="61">
        <v>837.84</v>
      </c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>
        <f>164.38+106.88</f>
        <v>271.26</v>
      </c>
      <c r="I10" s="61">
        <f>174.42+106.98</f>
        <v>281.39999999999998</v>
      </c>
      <c r="J10" s="61">
        <f>175.76+106.98</f>
        <v>282.74</v>
      </c>
      <c r="K10" s="61">
        <f>144.58+106.88</f>
        <v>251.46</v>
      </c>
      <c r="L10" s="61">
        <v>60.61</v>
      </c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3202.7200000000003</v>
      </c>
      <c r="I19" s="66">
        <f t="shared" si="1"/>
        <v>3372.26</v>
      </c>
      <c r="J19" s="66">
        <f t="shared" si="1"/>
        <v>3474.46</v>
      </c>
      <c r="K19" s="66">
        <f t="shared" si="1"/>
        <v>3413.42</v>
      </c>
      <c r="L19" s="66">
        <f t="shared" si="1"/>
        <v>1016.84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>
        <v>0</v>
      </c>
      <c r="I20" s="63">
        <v>0</v>
      </c>
      <c r="J20" s="63">
        <v>36.33</v>
      </c>
      <c r="K20" s="63">
        <v>0</v>
      </c>
      <c r="L20" s="63">
        <v>288.31</v>
      </c>
      <c r="M20" s="64">
        <v>0</v>
      </c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3202.7200000000003</v>
      </c>
      <c r="I21" s="66">
        <f t="shared" si="2"/>
        <v>3372.26</v>
      </c>
      <c r="J21" s="66">
        <f t="shared" si="2"/>
        <v>3438.13</v>
      </c>
      <c r="K21" s="66">
        <f t="shared" si="2"/>
        <v>3413.42</v>
      </c>
      <c r="L21" s="66">
        <f t="shared" si="2"/>
        <v>728.53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52">
        <f>AVERAGE($B$21:H21)</f>
        <v>3421.0014285714287</v>
      </c>
      <c r="I22" s="52">
        <f>AVERAGE($B$21:I21)</f>
        <v>3414.9087500000005</v>
      </c>
      <c r="J22" s="52">
        <f>AVERAGE($B$21:J21)</f>
        <v>3417.4888888888895</v>
      </c>
      <c r="K22" s="52">
        <f>AVERAGE($B$21:K21)</f>
        <v>3417.0820000000008</v>
      </c>
      <c r="L22" s="52">
        <f>AVERAGE($B$21:L21)</f>
        <v>3172.6681818181823</v>
      </c>
      <c r="M22" s="72">
        <f>AVERAGE($B$21:M21)</f>
        <v>2908.2791666666672</v>
      </c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M22" sqref="M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:L21" si="3">K19-K20</f>
        <v>0</v>
      </c>
      <c r="L21" s="66">
        <f t="shared" si="3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>
        <f>AVERAGE($B$21:M21)</f>
        <v>0</v>
      </c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0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>
        <v>4200</v>
      </c>
      <c r="L12" s="63">
        <v>4200</v>
      </c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>
        <v>4395</v>
      </c>
      <c r="H14" s="63">
        <v>4395</v>
      </c>
      <c r="I14" s="63">
        <v>4395</v>
      </c>
      <c r="J14" s="63">
        <v>4395</v>
      </c>
      <c r="K14" s="63"/>
      <c r="L14" s="63"/>
      <c r="M14" s="64">
        <v>4395</v>
      </c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>
        <v>242.35</v>
      </c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4637.3500000000004</v>
      </c>
      <c r="I19" s="66">
        <f t="shared" si="1"/>
        <v>4395</v>
      </c>
      <c r="J19" s="66">
        <f t="shared" si="1"/>
        <v>4395</v>
      </c>
      <c r="K19" s="66">
        <f t="shared" si="1"/>
        <v>4200</v>
      </c>
      <c r="L19" s="66">
        <f t="shared" si="1"/>
        <v>4200</v>
      </c>
      <c r="M19" s="66">
        <f t="shared" si="1"/>
        <v>4395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242.35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4395</v>
      </c>
      <c r="I21" s="66">
        <f t="shared" si="2"/>
        <v>4395</v>
      </c>
      <c r="J21" s="66">
        <f t="shared" si="2"/>
        <v>4395</v>
      </c>
      <c r="K21" s="66">
        <f t="shared" si="2"/>
        <v>4200</v>
      </c>
      <c r="L21" s="66">
        <f t="shared" si="2"/>
        <v>4200</v>
      </c>
      <c r="M21" s="66">
        <f t="shared" si="2"/>
        <v>4395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52">
        <f>AVERAGE($B$21:H21)</f>
        <v>4284.6000000000004</v>
      </c>
      <c r="I22" s="52">
        <f>AVERAGE($B$21:I21)</f>
        <v>4298.3999999999996</v>
      </c>
      <c r="J22" s="52">
        <f>AVERAGE($B$21:J21)</f>
        <v>4309.1333333333332</v>
      </c>
      <c r="K22" s="52">
        <f>AVERAGE($B$21:K21)</f>
        <v>4298.2199999999993</v>
      </c>
      <c r="L22" s="52">
        <f>AVERAGE($B$21:L21)</f>
        <v>4289.2909090909088</v>
      </c>
      <c r="M22" s="72">
        <f>AVERAGE($B$21:M21)</f>
        <v>4298.0999999999995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>
        <v>2500</v>
      </c>
      <c r="L5" s="61">
        <v>2500</v>
      </c>
      <c r="M5" s="62">
        <v>2500</v>
      </c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>
        <v>99.04</v>
      </c>
      <c r="I7" s="61">
        <v>116.77</v>
      </c>
      <c r="J7" s="61">
        <v>227.01</v>
      </c>
      <c r="K7" s="61">
        <v>365.75</v>
      </c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>
        <v>46.96</v>
      </c>
      <c r="I8" s="61">
        <v>46.28</v>
      </c>
      <c r="J8" s="61">
        <v>46.28</v>
      </c>
      <c r="K8" s="61">
        <v>45.82</v>
      </c>
      <c r="L8" s="61">
        <v>46.72</v>
      </c>
      <c r="M8" s="62">
        <v>46.3</v>
      </c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>
        <v>620.58000000000004</v>
      </c>
      <c r="I9" s="61">
        <v>620.58000000000004</v>
      </c>
      <c r="J9" s="61">
        <v>620.58000000000004</v>
      </c>
      <c r="K9" s="61"/>
      <c r="L9" s="61"/>
      <c r="M9" s="62">
        <v>1276.27</v>
      </c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>
        <v>152.05000000000001</v>
      </c>
      <c r="I10" s="61">
        <v>147.34</v>
      </c>
      <c r="J10" s="61">
        <v>146.91999999999999</v>
      </c>
      <c r="K10" s="61">
        <v>135.21</v>
      </c>
      <c r="L10" s="61">
        <v>144.76</v>
      </c>
      <c r="M10" s="62">
        <v>155.01</v>
      </c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>
        <v>420</v>
      </c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3418.63</v>
      </c>
      <c r="I19" s="66">
        <f t="shared" si="1"/>
        <v>3430.9700000000003</v>
      </c>
      <c r="J19" s="66">
        <f t="shared" si="1"/>
        <v>3540.7900000000004</v>
      </c>
      <c r="K19" s="66">
        <f t="shared" si="1"/>
        <v>3046.78</v>
      </c>
      <c r="L19" s="66">
        <f t="shared" si="1"/>
        <v>3111.4799999999996</v>
      </c>
      <c r="M19" s="66">
        <f t="shared" si="1"/>
        <v>3977.58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>
        <v>36.380000000000003</v>
      </c>
      <c r="I20" s="63">
        <v>43.64</v>
      </c>
      <c r="J20" s="63">
        <f>3.09+2.2+35.11</f>
        <v>40.4</v>
      </c>
      <c r="K20" s="63">
        <v>8.52</v>
      </c>
      <c r="L20" s="63">
        <v>422.64</v>
      </c>
      <c r="M20" s="64">
        <f>2.22+2.89+105.33</f>
        <v>110.44</v>
      </c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3382.25</v>
      </c>
      <c r="I21" s="66">
        <f t="shared" si="2"/>
        <v>3387.3300000000004</v>
      </c>
      <c r="J21" s="66">
        <f t="shared" si="2"/>
        <v>3500.3900000000003</v>
      </c>
      <c r="K21" s="66">
        <f t="shared" si="2"/>
        <v>3038.26</v>
      </c>
      <c r="L21" s="66">
        <f t="shared" si="2"/>
        <v>2688.8399999999997</v>
      </c>
      <c r="M21" s="66">
        <f t="shared" si="2"/>
        <v>3867.14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52">
        <f>AVERAGE($B$21:H21)</f>
        <v>3554.1614285714286</v>
      </c>
      <c r="I22" s="52">
        <f>AVERAGE($B$21:I21)</f>
        <v>3533.3075000000003</v>
      </c>
      <c r="J22" s="52">
        <f>AVERAGE($B$21:J21)</f>
        <v>3529.65</v>
      </c>
      <c r="K22" s="52">
        <f>AVERAGE($B$21:K21)</f>
        <v>3480.511</v>
      </c>
      <c r="L22" s="52">
        <f>AVERAGE($B$21:L21)</f>
        <v>3408.5409090909088</v>
      </c>
      <c r="M22" s="72">
        <f>AVERAGE($B$21:M21)</f>
        <v>3446.7574999999997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8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>
        <v>1000</v>
      </c>
      <c r="I5" s="61">
        <v>1000</v>
      </c>
      <c r="J5" s="61">
        <v>1000</v>
      </c>
      <c r="K5" s="61">
        <v>1000</v>
      </c>
      <c r="L5" s="61">
        <v>1000</v>
      </c>
      <c r="M5" s="62">
        <v>1000</v>
      </c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>
        <v>118.48</v>
      </c>
      <c r="I7" s="61">
        <v>179.59</v>
      </c>
      <c r="J7" s="61">
        <v>195.65</v>
      </c>
      <c r="K7" s="61">
        <v>273.83999999999997</v>
      </c>
      <c r="L7" s="61">
        <v>356.54</v>
      </c>
      <c r="M7" s="62">
        <v>405.65</v>
      </c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1">
        <v>3500</v>
      </c>
      <c r="I14" s="61">
        <v>3500</v>
      </c>
      <c r="J14" s="61">
        <v>3500</v>
      </c>
      <c r="K14" s="61">
        <v>3500</v>
      </c>
      <c r="L14" s="61">
        <v>3500</v>
      </c>
      <c r="M14" s="64">
        <v>3500</v>
      </c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4618.4799999999996</v>
      </c>
      <c r="I19" s="66">
        <f t="shared" si="1"/>
        <v>4679.59</v>
      </c>
      <c r="J19" s="66">
        <f t="shared" si="1"/>
        <v>4695.6499999999996</v>
      </c>
      <c r="K19" s="66">
        <f t="shared" si="1"/>
        <v>4773.84</v>
      </c>
      <c r="L19" s="66">
        <f t="shared" si="1"/>
        <v>4856.54</v>
      </c>
      <c r="M19" s="66">
        <f t="shared" si="1"/>
        <v>4905.6499999999996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>
        <v>18.48</v>
      </c>
      <c r="I20" s="63">
        <v>79.59</v>
      </c>
      <c r="J20" s="63">
        <v>95.65</v>
      </c>
      <c r="K20" s="63">
        <v>173.84</v>
      </c>
      <c r="L20" s="63">
        <v>256.54000000000002</v>
      </c>
      <c r="M20" s="64">
        <v>305.64999999999998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52">
        <f>AVERAGE($B$21:H21)</f>
        <v>4168.5542857142855</v>
      </c>
      <c r="I22" s="52">
        <f>AVERAGE($B$21:I21)</f>
        <v>4222.4849999999997</v>
      </c>
      <c r="J22" s="52">
        <f>AVERAGE($B$21:J21)</f>
        <v>4264.431111111111</v>
      </c>
      <c r="K22" s="52">
        <f>AVERAGE($B$21:K21)</f>
        <v>4297.9879999999994</v>
      </c>
      <c r="L22" s="52">
        <f>AVERAGE($B$21:L21)</f>
        <v>4325.443636363636</v>
      </c>
      <c r="M22" s="72">
        <f>AVERAGE($B$21:M21)</f>
        <v>4348.3233333333328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89" customFormat="1" ht="21.75" thickBot="1">
      <c r="A2" s="100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0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>
        <v>115.99</v>
      </c>
      <c r="I10" s="61">
        <v>115.45</v>
      </c>
      <c r="J10" s="61">
        <v>125.99</v>
      </c>
      <c r="K10" s="61"/>
      <c r="L10" s="61">
        <f>128.62+128.91</f>
        <v>257.52999999999997</v>
      </c>
      <c r="M10" s="62">
        <v>125.96</v>
      </c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 t="shared" ref="B14:L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40">
        <f t="shared" si="0"/>
        <v>3500</v>
      </c>
      <c r="I14" s="40">
        <f t="shared" si="0"/>
        <v>3500</v>
      </c>
      <c r="J14" s="40">
        <f t="shared" si="0"/>
        <v>3500</v>
      </c>
      <c r="K14" s="40">
        <f t="shared" si="0"/>
        <v>3500</v>
      </c>
      <c r="L14" s="40">
        <f t="shared" si="0"/>
        <v>3500</v>
      </c>
      <c r="M14" s="64">
        <f>2500+1000</f>
        <v>3500</v>
      </c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>
        <v>87.6</v>
      </c>
      <c r="K15" s="63"/>
      <c r="L15" s="63">
        <v>204.1</v>
      </c>
      <c r="M15" s="64">
        <v>184.1</v>
      </c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>
        <v>710</v>
      </c>
    </row>
    <row r="19" spans="1:13" s="89" customFormat="1" ht="15" customHeight="1" thickBot="1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3615.99</v>
      </c>
      <c r="I19" s="66">
        <f t="shared" si="2"/>
        <v>3615.45</v>
      </c>
      <c r="J19" s="66">
        <f t="shared" si="2"/>
        <v>3713.5899999999997</v>
      </c>
      <c r="K19" s="66">
        <f t="shared" si="2"/>
        <v>3500</v>
      </c>
      <c r="L19" s="66">
        <f t="shared" si="2"/>
        <v>3961.6299999999997</v>
      </c>
      <c r="M19" s="66">
        <f t="shared" si="2"/>
        <v>4520.0599999999995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>
        <v>0</v>
      </c>
      <c r="I20" s="63">
        <v>0</v>
      </c>
      <c r="J20" s="63">
        <v>0</v>
      </c>
      <c r="K20" s="63">
        <v>0</v>
      </c>
      <c r="L20" s="63">
        <v>5.55</v>
      </c>
      <c r="M20" s="64">
        <v>0</v>
      </c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3615.99</v>
      </c>
      <c r="I21" s="66">
        <f t="shared" si="3"/>
        <v>3615.45</v>
      </c>
      <c r="J21" s="66">
        <f t="shared" si="3"/>
        <v>3713.5899999999997</v>
      </c>
      <c r="K21" s="66">
        <f t="shared" si="3"/>
        <v>3500</v>
      </c>
      <c r="L21" s="66">
        <f t="shared" si="3"/>
        <v>3956.0799999999995</v>
      </c>
      <c r="M21" s="66">
        <f t="shared" si="3"/>
        <v>4520.0599999999995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52">
        <f>AVERAGE($B$21:H21)</f>
        <v>4017.2214285714281</v>
      </c>
      <c r="I22" s="52">
        <f>AVERAGE($B$21:I21)</f>
        <v>3966.9999999999995</v>
      </c>
      <c r="J22" s="52">
        <f>AVERAGE($B$21:J21)</f>
        <v>3938.8433333333328</v>
      </c>
      <c r="K22" s="52">
        <f>AVERAGE($B$21:K21)</f>
        <v>3894.9589999999998</v>
      </c>
      <c r="L22" s="52">
        <f>AVERAGE($B$21:L21)</f>
        <v>3900.5154545454543</v>
      </c>
      <c r="M22" s="72">
        <f>AVERAGE($B$21:M21)</f>
        <v>3952.1441666666665</v>
      </c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8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>
        <v>4200</v>
      </c>
      <c r="I5" s="61">
        <v>4200</v>
      </c>
      <c r="J5" s="61">
        <v>4200</v>
      </c>
      <c r="K5" s="61">
        <v>4200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>
        <v>249.4</v>
      </c>
      <c r="I7" s="61">
        <v>557.6</v>
      </c>
      <c r="J7" s="61">
        <v>539.61</v>
      </c>
      <c r="K7" s="61">
        <v>489.28</v>
      </c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>
        <v>46.57</v>
      </c>
      <c r="I8" s="61">
        <v>76.28</v>
      </c>
      <c r="J8" s="61">
        <v>113.71</v>
      </c>
      <c r="K8" s="61">
        <v>137.65</v>
      </c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>
        <v>442.51</v>
      </c>
      <c r="I9" s="61">
        <v>442.51</v>
      </c>
      <c r="J9" s="61">
        <v>442.51</v>
      </c>
      <c r="K9" s="61">
        <v>286.49</v>
      </c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>
        <v>169.73</v>
      </c>
      <c r="I10" s="61">
        <v>163.98</v>
      </c>
      <c r="J10" s="61">
        <v>177.02</v>
      </c>
      <c r="K10" s="61">
        <v>176.22</v>
      </c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5108.2099999999991</v>
      </c>
      <c r="I19" s="66">
        <f t="shared" si="1"/>
        <v>5440.37</v>
      </c>
      <c r="J19" s="66">
        <f t="shared" si="1"/>
        <v>5472.85</v>
      </c>
      <c r="K19" s="66">
        <f t="shared" si="1"/>
        <v>5289.6399999999994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>
        <v>508.21</v>
      </c>
      <c r="I20" s="63">
        <v>840.37</v>
      </c>
      <c r="J20" s="63">
        <v>872.85</v>
      </c>
      <c r="K20" s="63">
        <v>689.64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4599.9999999999991</v>
      </c>
      <c r="I21" s="66">
        <f t="shared" si="2"/>
        <v>4600</v>
      </c>
      <c r="J21" s="66">
        <f t="shared" si="2"/>
        <v>4600</v>
      </c>
      <c r="K21" s="66">
        <f t="shared" si="2"/>
        <v>4599.9999999999991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4181.818181818182</v>
      </c>
      <c r="M22" s="72">
        <f>AVERAGE($B$21:M21)</f>
        <v>3833.3333333333335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>
        <v>3200</v>
      </c>
      <c r="I5" s="61">
        <v>3200</v>
      </c>
      <c r="J5" s="61">
        <v>3200</v>
      </c>
      <c r="K5" s="61">
        <v>3200</v>
      </c>
      <c r="L5" s="61">
        <v>3200</v>
      </c>
      <c r="M5" s="62">
        <v>3200</v>
      </c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40">
        <v>1400</v>
      </c>
      <c r="I14" s="40">
        <v>1400</v>
      </c>
      <c r="J14" s="40">
        <v>1400</v>
      </c>
      <c r="K14" s="40">
        <v>1400</v>
      </c>
      <c r="L14" s="40">
        <v>1400</v>
      </c>
      <c r="M14" s="64">
        <v>1400</v>
      </c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4600</v>
      </c>
      <c r="I19" s="66">
        <f t="shared" si="1"/>
        <v>4600</v>
      </c>
      <c r="J19" s="66">
        <f t="shared" si="1"/>
        <v>4600</v>
      </c>
      <c r="K19" s="66">
        <f t="shared" si="1"/>
        <v>4600</v>
      </c>
      <c r="L19" s="66">
        <f t="shared" si="1"/>
        <v>4600</v>
      </c>
      <c r="M19" s="66">
        <f t="shared" si="1"/>
        <v>4600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>
        <f>AVERAGE($B$21:M21)</f>
        <v>4600</v>
      </c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:L21" si="3">K19-K20</f>
        <v>0</v>
      </c>
      <c r="L21" s="66">
        <f t="shared" si="3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>
        <f>AVERAGE($B$21:M21)</f>
        <v>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>
        <v>4340</v>
      </c>
      <c r="I12" s="63">
        <v>4340</v>
      </c>
      <c r="J12" s="61">
        <v>4200</v>
      </c>
      <c r="K12" s="63">
        <v>4340</v>
      </c>
      <c r="L12" s="61">
        <v>4200</v>
      </c>
      <c r="M12" s="64">
        <v>4340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4340</v>
      </c>
      <c r="I19" s="66">
        <f t="shared" si="1"/>
        <v>4340</v>
      </c>
      <c r="J19" s="66">
        <f t="shared" si="1"/>
        <v>4200</v>
      </c>
      <c r="K19" s="66">
        <f t="shared" si="1"/>
        <v>4340</v>
      </c>
      <c r="L19" s="66">
        <f t="shared" si="1"/>
        <v>4200</v>
      </c>
      <c r="M19" s="66">
        <f t="shared" si="1"/>
        <v>4340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1357.02</v>
      </c>
      <c r="J20" s="63">
        <v>0</v>
      </c>
      <c r="K20" s="63">
        <v>0</v>
      </c>
      <c r="L20" s="63">
        <v>0</v>
      </c>
      <c r="M20" s="64">
        <v>0</v>
      </c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4340</v>
      </c>
      <c r="I21" s="66">
        <f t="shared" si="2"/>
        <v>2982.98</v>
      </c>
      <c r="J21" s="66">
        <f t="shared" si="2"/>
        <v>4200</v>
      </c>
      <c r="K21" s="66">
        <f t="shared" si="2"/>
        <v>4340</v>
      </c>
      <c r="L21" s="66">
        <f t="shared" si="2"/>
        <v>4200</v>
      </c>
      <c r="M21" s="66">
        <f t="shared" si="2"/>
        <v>4340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52">
        <f>AVERAGE($B$21:H21)</f>
        <v>4260</v>
      </c>
      <c r="I22" s="52">
        <f>AVERAGE($B$21:I21)</f>
        <v>4100.3725000000004</v>
      </c>
      <c r="J22" s="52">
        <f>AVERAGE($B$21:J21)</f>
        <v>4111.4422222222229</v>
      </c>
      <c r="K22" s="52">
        <f>AVERAGE($B$21:K21)</f>
        <v>4134.2980000000007</v>
      </c>
      <c r="L22" s="52">
        <f>AVERAGE($B$21:L21)</f>
        <v>4140.2709090909093</v>
      </c>
      <c r="M22" s="72">
        <f>AVERAGE($B$21:M21)</f>
        <v>4156.915</v>
      </c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>
      <c r="A2" s="100" t="s">
        <v>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5" customFormat="1" ht="11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8" customFormat="1" ht="11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>
        <f>2325+2325</f>
        <v>4650</v>
      </c>
      <c r="I12" s="63">
        <f>2325+2325</f>
        <v>4650</v>
      </c>
      <c r="J12" s="61">
        <v>4500</v>
      </c>
      <c r="K12" s="63">
        <v>4650</v>
      </c>
      <c r="L12" s="61">
        <v>4500</v>
      </c>
      <c r="M12" s="64">
        <v>4650</v>
      </c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>
        <v>99.5</v>
      </c>
      <c r="J15" s="63">
        <v>212.25</v>
      </c>
      <c r="K15" s="63"/>
      <c r="L15" s="63">
        <v>99.5</v>
      </c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4650</v>
      </c>
      <c r="I19" s="66">
        <f t="shared" si="1"/>
        <v>4749.5</v>
      </c>
      <c r="J19" s="66">
        <f t="shared" si="1"/>
        <v>4712.25</v>
      </c>
      <c r="K19" s="66">
        <f t="shared" si="1"/>
        <v>4650</v>
      </c>
      <c r="L19" s="66">
        <f t="shared" si="1"/>
        <v>4599.5</v>
      </c>
      <c r="M19" s="66">
        <f t="shared" si="1"/>
        <v>4650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149.5</v>
      </c>
      <c r="J20" s="63">
        <v>112.25</v>
      </c>
      <c r="K20" s="63">
        <v>50</v>
      </c>
      <c r="L20" s="63">
        <v>0</v>
      </c>
      <c r="M20" s="64">
        <v>50</v>
      </c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4599.5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52">
        <f>AVERAGE($B$21:H21)</f>
        <v>3385.5</v>
      </c>
      <c r="I22" s="52">
        <f>AVERAGE($B$21:I21)</f>
        <v>3537.3125</v>
      </c>
      <c r="J22" s="52">
        <f>AVERAGE($B$21:J21)</f>
        <v>3655.3888888888887</v>
      </c>
      <c r="K22" s="52">
        <f>AVERAGE($B$21:K21)</f>
        <v>3749.85</v>
      </c>
      <c r="L22" s="52">
        <f>AVERAGE($B$21:L21)</f>
        <v>3827.090909090909</v>
      </c>
      <c r="M22" s="72">
        <f>AVERAGE($B$21:M21)</f>
        <v>3891.5</v>
      </c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>
        <v>4753.33</v>
      </c>
      <c r="I12" s="63">
        <v>4753.33</v>
      </c>
      <c r="J12" s="61">
        <v>4600</v>
      </c>
      <c r="K12" s="63">
        <v>4753.33</v>
      </c>
      <c r="L12" s="61">
        <v>4600</v>
      </c>
      <c r="M12" s="64">
        <v>4753.33</v>
      </c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4753.33</v>
      </c>
      <c r="I19" s="66">
        <f t="shared" si="1"/>
        <v>4753.33</v>
      </c>
      <c r="J19" s="66">
        <f t="shared" si="1"/>
        <v>4600</v>
      </c>
      <c r="K19" s="66">
        <f t="shared" si="1"/>
        <v>4753.33</v>
      </c>
      <c r="L19" s="66">
        <f t="shared" si="1"/>
        <v>4600</v>
      </c>
      <c r="M19" s="66">
        <f t="shared" si="1"/>
        <v>4753.33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>
        <v>153.33000000000001</v>
      </c>
      <c r="I20" s="63">
        <v>153.33000000000001</v>
      </c>
      <c r="J20" s="63">
        <v>0</v>
      </c>
      <c r="K20" s="63">
        <v>153.33000000000001</v>
      </c>
      <c r="L20" s="63">
        <v>0</v>
      </c>
      <c r="M20" s="64">
        <v>153.33000000000001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52">
        <f>AVERAGE($B$21:H21)</f>
        <v>4578.0957142857142</v>
      </c>
      <c r="I22" s="52">
        <f>AVERAGE($B$21:I21)</f>
        <v>4580.8337499999998</v>
      </c>
      <c r="J22" s="52">
        <f>AVERAGE($B$21:J21)</f>
        <v>4582.9633333333331</v>
      </c>
      <c r="K22" s="52">
        <f>AVERAGE($B$21:K21)</f>
        <v>4584.6669999999995</v>
      </c>
      <c r="L22" s="52">
        <f>AVERAGE($B$21:L21)</f>
        <v>4586.0609090909093</v>
      </c>
      <c r="M22" s="72">
        <f>AVERAGE($B$21:M21)</f>
        <v>4587.2224999999999</v>
      </c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>
      <c r="A2" s="100" t="s">
        <v>65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>
        <v>2470</v>
      </c>
      <c r="M12" s="64">
        <v>2565</v>
      </c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>
        <v>2170</v>
      </c>
      <c r="M18" s="64">
        <v>1930</v>
      </c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4640</v>
      </c>
      <c r="M19" s="66">
        <f t="shared" si="1"/>
        <v>4495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40</v>
      </c>
      <c r="M20" s="64">
        <v>0</v>
      </c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:L21" si="3">K19-K20</f>
        <v>0</v>
      </c>
      <c r="L21" s="66">
        <f t="shared" si="3"/>
        <v>4600</v>
      </c>
      <c r="M21" s="66">
        <f t="shared" si="2"/>
        <v>4495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52">
        <f>AVERAGE($B$21:H21)</f>
        <v>1801.3999999999999</v>
      </c>
      <c r="I22" s="52">
        <f>AVERAGE($B$21:I21)</f>
        <v>1576.2249999999999</v>
      </c>
      <c r="J22" s="52">
        <f>AVERAGE($B$21:J21)</f>
        <v>1401.0888888888887</v>
      </c>
      <c r="K22" s="52">
        <f>AVERAGE($B$21:K21)</f>
        <v>1260.98</v>
      </c>
      <c r="L22" s="52">
        <f>AVERAGE($B$21:L21)</f>
        <v>1564.5272727272727</v>
      </c>
      <c r="M22" s="72">
        <f>AVERAGE($B$21:M21)</f>
        <v>1808.7333333333333</v>
      </c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>
        <v>1400</v>
      </c>
      <c r="I5" s="61">
        <v>1400</v>
      </c>
      <c r="J5" s="61">
        <v>1400</v>
      </c>
      <c r="K5" s="61">
        <v>1400</v>
      </c>
      <c r="L5" s="61">
        <v>1400</v>
      </c>
      <c r="M5" s="62">
        <v>1400</v>
      </c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37">
        <v>678</v>
      </c>
      <c r="I6" s="37">
        <v>678</v>
      </c>
      <c r="J6" s="37">
        <v>678</v>
      </c>
      <c r="K6" s="37">
        <v>678</v>
      </c>
      <c r="L6" s="37">
        <v>678</v>
      </c>
      <c r="M6" s="62">
        <v>678</v>
      </c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37">
        <v>344</v>
      </c>
      <c r="I9" s="37">
        <v>344</v>
      </c>
      <c r="J9" s="37">
        <v>344</v>
      </c>
      <c r="K9" s="37">
        <v>344</v>
      </c>
      <c r="L9" s="37">
        <v>344</v>
      </c>
      <c r="M9" s="62">
        <v>344</v>
      </c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>
        <v>2550</v>
      </c>
      <c r="I12" s="63">
        <f>1350+1350</f>
        <v>2700</v>
      </c>
      <c r="J12" s="63">
        <f>1350+1350</f>
        <v>2700</v>
      </c>
      <c r="K12" s="63">
        <f>1350+1350</f>
        <v>2700</v>
      </c>
      <c r="L12" s="63">
        <f>1350+1350</f>
        <v>2700</v>
      </c>
      <c r="M12" s="64">
        <v>2700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4972</v>
      </c>
      <c r="I19" s="66">
        <f t="shared" si="1"/>
        <v>5122</v>
      </c>
      <c r="J19" s="66">
        <f t="shared" si="1"/>
        <v>5122</v>
      </c>
      <c r="K19" s="66">
        <f t="shared" si="1"/>
        <v>5122</v>
      </c>
      <c r="L19" s="66">
        <f t="shared" si="1"/>
        <v>5122</v>
      </c>
      <c r="M19" s="66">
        <f t="shared" si="1"/>
        <v>5122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>
        <v>372</v>
      </c>
      <c r="I20" s="63">
        <v>522</v>
      </c>
      <c r="J20" s="63">
        <v>522</v>
      </c>
      <c r="K20" s="63">
        <v>522</v>
      </c>
      <c r="L20" s="63">
        <v>522</v>
      </c>
      <c r="M20" s="64">
        <v>522</v>
      </c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>
        <f>AVERAGE($B$21:M21)</f>
        <v>4600</v>
      </c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>
        <v>4650</v>
      </c>
      <c r="I12" s="63">
        <v>4650</v>
      </c>
      <c r="J12" s="63">
        <v>4500</v>
      </c>
      <c r="K12" s="63">
        <v>4650</v>
      </c>
      <c r="L12" s="63">
        <v>4500</v>
      </c>
      <c r="M12" s="64">
        <v>4650</v>
      </c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4650</v>
      </c>
      <c r="L19" s="66">
        <f t="shared" si="1"/>
        <v>4500</v>
      </c>
      <c r="M19" s="66">
        <f t="shared" si="1"/>
        <v>4650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>
        <v>50</v>
      </c>
      <c r="I20" s="63">
        <v>50</v>
      </c>
      <c r="J20" s="63">
        <v>0</v>
      </c>
      <c r="K20" s="63">
        <v>50</v>
      </c>
      <c r="L20" s="63">
        <v>0</v>
      </c>
      <c r="M20" s="64">
        <v>50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4600</v>
      </c>
      <c r="L21" s="66">
        <f t="shared" si="2"/>
        <v>4500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52">
        <f>AVERAGE($B$21:H21)</f>
        <v>4535.7142857142853</v>
      </c>
      <c r="I22" s="52">
        <f>AVERAGE($B$21:I21)</f>
        <v>4543.75</v>
      </c>
      <c r="J22" s="52">
        <f>AVERAGE($B$21:J21)</f>
        <v>4538.8888888888887</v>
      </c>
      <c r="K22" s="52">
        <f>AVERAGE($B$21:K21)</f>
        <v>4545</v>
      </c>
      <c r="L22" s="52">
        <f>AVERAGE($B$21:L21)</f>
        <v>4540.909090909091</v>
      </c>
      <c r="M22" s="72">
        <f>AVERAGE($B$21:M21)</f>
        <v>4545.833333333333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M22" sqref="M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>
      <c r="A2" s="100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>
      <c r="A5" s="53" t="s">
        <v>19</v>
      </c>
      <c r="B5" s="61">
        <v>1618.2</v>
      </c>
      <c r="C5" s="61">
        <f t="shared" ref="C5:M5" si="0">1614.3+3.9</f>
        <v>1618.2</v>
      </c>
      <c r="D5" s="61">
        <f t="shared" si="0"/>
        <v>1618.2</v>
      </c>
      <c r="E5" s="61">
        <f t="shared" si="0"/>
        <v>1618.2</v>
      </c>
      <c r="F5" s="61">
        <f t="shared" si="0"/>
        <v>1618.2</v>
      </c>
      <c r="G5" s="61">
        <f t="shared" si="0"/>
        <v>1618.2</v>
      </c>
      <c r="H5" s="61">
        <f t="shared" si="0"/>
        <v>1618.2</v>
      </c>
      <c r="I5" s="61">
        <f t="shared" si="0"/>
        <v>1618.2</v>
      </c>
      <c r="J5" s="61">
        <f t="shared" si="0"/>
        <v>1618.2</v>
      </c>
      <c r="K5" s="61">
        <f t="shared" si="0"/>
        <v>1618.2</v>
      </c>
      <c r="L5" s="61">
        <f t="shared" si="0"/>
        <v>1618.2</v>
      </c>
      <c r="M5" s="61">
        <f t="shared" si="0"/>
        <v>1618.2</v>
      </c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>
        <v>482.3</v>
      </c>
      <c r="I6" s="61">
        <v>482.3</v>
      </c>
      <c r="J6" s="61">
        <v>482.3</v>
      </c>
      <c r="K6" s="61">
        <v>482.3</v>
      </c>
      <c r="L6" s="61">
        <v>482.3</v>
      </c>
      <c r="M6" s="62">
        <v>458.18</v>
      </c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>
        <v>39.770000000000003</v>
      </c>
      <c r="I7" s="61">
        <v>54.59</v>
      </c>
      <c r="J7" s="61">
        <v>44.44</v>
      </c>
      <c r="K7" s="61">
        <v>56.26</v>
      </c>
      <c r="L7" s="61">
        <v>18.510000000000002</v>
      </c>
      <c r="M7" s="62">
        <v>19</v>
      </c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>
        <v>87.78</v>
      </c>
      <c r="I9" s="61">
        <f>87.78+113.02</f>
        <v>200.8</v>
      </c>
      <c r="J9" s="61">
        <v>87.78</v>
      </c>
      <c r="K9" s="61">
        <v>87.78</v>
      </c>
      <c r="L9" s="61">
        <v>87.78</v>
      </c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>
        <f>425+249.99+266.89+410.3</f>
        <v>1352.18</v>
      </c>
      <c r="I10" s="61">
        <f>500+249.99+266.89+410.52</f>
        <v>1427.4</v>
      </c>
      <c r="J10" s="61">
        <f>500+249.99+249.99+410.52</f>
        <v>1410.5</v>
      </c>
      <c r="K10" s="61">
        <f>500+249.99+266.89+410.25</f>
        <v>1427.13</v>
      </c>
      <c r="L10" s="61">
        <f>500+255.36+266.89+410.35</f>
        <v>1432.6</v>
      </c>
      <c r="M10" s="62">
        <f>410.51+249.99+266.89+500</f>
        <v>1427.3899999999999</v>
      </c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>
        <f>200.82+189.17</f>
        <v>389.99</v>
      </c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4155.91</v>
      </c>
      <c r="C19" s="66">
        <f t="shared" ref="C19:M19" si="2">SUM(C5:C18)</f>
        <v>4476.84</v>
      </c>
      <c r="D19" s="66">
        <f t="shared" si="2"/>
        <v>4355.6499999999996</v>
      </c>
      <c r="E19" s="66">
        <f t="shared" si="2"/>
        <v>3832.44</v>
      </c>
      <c r="F19" s="66">
        <f t="shared" si="2"/>
        <v>3587.6800000000003</v>
      </c>
      <c r="G19" s="66">
        <f t="shared" si="2"/>
        <v>3568.9300000000003</v>
      </c>
      <c r="H19" s="66">
        <f t="shared" si="2"/>
        <v>3580.2300000000005</v>
      </c>
      <c r="I19" s="66">
        <f t="shared" si="2"/>
        <v>3783.2900000000004</v>
      </c>
      <c r="J19" s="66">
        <f t="shared" si="2"/>
        <v>4033.21</v>
      </c>
      <c r="K19" s="66">
        <f t="shared" si="2"/>
        <v>3671.6700000000005</v>
      </c>
      <c r="L19" s="66">
        <f t="shared" si="2"/>
        <v>3639.3900000000003</v>
      </c>
      <c r="M19" s="66">
        <f t="shared" si="2"/>
        <v>3522.77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3">C19-C20</f>
        <v>4245.6400000000003</v>
      </c>
      <c r="D21" s="66">
        <f t="shared" si="3"/>
        <v>4334.75</v>
      </c>
      <c r="E21" s="66">
        <f t="shared" si="3"/>
        <v>3832.44</v>
      </c>
      <c r="F21" s="66">
        <f t="shared" si="3"/>
        <v>3579.0400000000004</v>
      </c>
      <c r="G21" s="66">
        <f t="shared" si="3"/>
        <v>3568.9300000000003</v>
      </c>
      <c r="H21" s="66">
        <f t="shared" si="3"/>
        <v>3580.2300000000005</v>
      </c>
      <c r="I21" s="66">
        <f t="shared" si="3"/>
        <v>3783.2900000000004</v>
      </c>
      <c r="J21" s="66">
        <f t="shared" si="3"/>
        <v>4033.21</v>
      </c>
      <c r="K21" s="66">
        <f t="shared" si="3"/>
        <v>3671.6700000000005</v>
      </c>
      <c r="L21" s="66">
        <f t="shared" si="3"/>
        <v>3639.3900000000003</v>
      </c>
      <c r="M21" s="66">
        <f t="shared" si="3"/>
        <v>3522.77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52">
        <f>AVERAGE($B$21:H21)</f>
        <v>3899.562857142857</v>
      </c>
      <c r="I22" s="52">
        <f>AVERAGE($B$21:I21)</f>
        <v>3885.0287499999999</v>
      </c>
      <c r="J22" s="52">
        <f>AVERAGE($B$21:J21)</f>
        <v>3901.4933333333338</v>
      </c>
      <c r="K22" s="52">
        <f>AVERAGE($B$21:K21)</f>
        <v>3878.511</v>
      </c>
      <c r="L22" s="52">
        <f>AVERAGE($B$21:L21)</f>
        <v>3856.7727272727275</v>
      </c>
      <c r="M22" s="72">
        <f>AVERAGE($B$21:M21)</f>
        <v>3828.9391666666666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>
        <v>1950</v>
      </c>
      <c r="I12" s="63">
        <v>1950</v>
      </c>
      <c r="J12" s="63">
        <v>1950</v>
      </c>
      <c r="K12" s="63">
        <v>1950</v>
      </c>
      <c r="L12" s="63">
        <v>1950</v>
      </c>
      <c r="M12" s="64">
        <v>1885</v>
      </c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>
        <f>560+190</f>
        <v>750</v>
      </c>
      <c r="I13" s="63">
        <f>570+210</f>
        <v>780</v>
      </c>
      <c r="J13" s="63">
        <f>520+50+100</f>
        <v>670</v>
      </c>
      <c r="K13" s="63"/>
      <c r="L13" s="63">
        <f>190+60</f>
        <v>250</v>
      </c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>
        <v>109.95</v>
      </c>
      <c r="I15" s="63"/>
      <c r="J15" s="63"/>
      <c r="K15" s="63"/>
      <c r="L15" s="63"/>
      <c r="M15" s="64">
        <v>114.95</v>
      </c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2809.95</v>
      </c>
      <c r="I19" s="66">
        <f t="shared" si="1"/>
        <v>2730</v>
      </c>
      <c r="J19" s="66">
        <f t="shared" si="1"/>
        <v>2620</v>
      </c>
      <c r="K19" s="66">
        <f t="shared" si="1"/>
        <v>1950</v>
      </c>
      <c r="L19" s="66">
        <f t="shared" si="1"/>
        <v>2200</v>
      </c>
      <c r="M19" s="66">
        <f t="shared" si="1"/>
        <v>1999.95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>
        <v>109.95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2700</v>
      </c>
      <c r="I21" s="66">
        <f t="shared" si="2"/>
        <v>2730</v>
      </c>
      <c r="J21" s="66">
        <f t="shared" si="2"/>
        <v>2620</v>
      </c>
      <c r="K21" s="66">
        <f t="shared" si="2"/>
        <v>1950</v>
      </c>
      <c r="L21" s="66">
        <f t="shared" si="2"/>
        <v>2200</v>
      </c>
      <c r="M21" s="66">
        <f t="shared" si="2"/>
        <v>1999.95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52">
        <f>AVERAGE($B$21:H21)</f>
        <v>2426.4285714285716</v>
      </c>
      <c r="I22" s="52">
        <f>AVERAGE($B$21:I21)</f>
        <v>2464.375</v>
      </c>
      <c r="J22" s="52">
        <f>AVERAGE($B$21:J21)</f>
        <v>2481.6666666666665</v>
      </c>
      <c r="K22" s="52">
        <f>AVERAGE($B$21:K21)</f>
        <v>2428.5</v>
      </c>
      <c r="L22" s="52">
        <f>AVERAGE($B$21:L21)</f>
        <v>2407.7272727272725</v>
      </c>
      <c r="M22" s="72">
        <f>AVERAGE($B$21:M21)</f>
        <v>2373.7458333333334</v>
      </c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60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>
        <v>3269.82</v>
      </c>
      <c r="I5" s="61">
        <v>3471.58</v>
      </c>
      <c r="J5" s="61">
        <v>3471.58</v>
      </c>
      <c r="K5" s="61">
        <v>3471.58</v>
      </c>
      <c r="L5" s="61">
        <v>3471.58</v>
      </c>
      <c r="M5" s="62">
        <v>3471.58</v>
      </c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>
        <v>100.71</v>
      </c>
      <c r="I7" s="61">
        <v>103.46</v>
      </c>
      <c r="J7" s="61">
        <v>103.18</v>
      </c>
      <c r="K7" s="61">
        <v>100.4</v>
      </c>
      <c r="L7" s="61">
        <v>146.06</v>
      </c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>
        <f>84.1+88.14</f>
        <v>172.24</v>
      </c>
      <c r="I10" s="61">
        <f>36.81+38.57</f>
        <v>75.38</v>
      </c>
      <c r="J10" s="61">
        <f>171.65+176.21</f>
        <v>347.86</v>
      </c>
      <c r="K10" s="61">
        <f>162.76+170.59</f>
        <v>333.35</v>
      </c>
      <c r="L10" s="61">
        <f>174.23+166.23</f>
        <v>340.46</v>
      </c>
      <c r="M10" s="62">
        <f>170.78+162.96</f>
        <v>333.74</v>
      </c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>
        <f>322.4+29.4</f>
        <v>351.79999999999995</v>
      </c>
      <c r="J15" s="63">
        <v>143.4</v>
      </c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3542.7700000000004</v>
      </c>
      <c r="I19" s="66">
        <f t="shared" si="1"/>
        <v>4002.2200000000003</v>
      </c>
      <c r="J19" s="66">
        <f t="shared" si="1"/>
        <v>4066.02</v>
      </c>
      <c r="K19" s="66">
        <f t="shared" si="1"/>
        <v>3905.33</v>
      </c>
      <c r="L19" s="66">
        <f t="shared" si="1"/>
        <v>3958.1</v>
      </c>
      <c r="M19" s="66">
        <f t="shared" si="1"/>
        <v>3805.3199999999997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>
        <v>19.82</v>
      </c>
      <c r="I20" s="63">
        <v>0</v>
      </c>
      <c r="J20" s="63">
        <v>25.52</v>
      </c>
      <c r="K20" s="63">
        <v>0</v>
      </c>
      <c r="L20" s="63">
        <v>6.99</v>
      </c>
      <c r="M20" s="64">
        <v>0</v>
      </c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3522.9500000000003</v>
      </c>
      <c r="I21" s="66">
        <f t="shared" si="2"/>
        <v>4002.2200000000003</v>
      </c>
      <c r="J21" s="66">
        <f t="shared" si="2"/>
        <v>4040.5</v>
      </c>
      <c r="K21" s="66">
        <f t="shared" si="2"/>
        <v>3905.33</v>
      </c>
      <c r="L21" s="66">
        <f t="shared" si="2"/>
        <v>3951.11</v>
      </c>
      <c r="M21" s="66">
        <f t="shared" si="2"/>
        <v>3805.3199999999997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52">
        <f>AVERAGE($B$21:H21)</f>
        <v>3926.5671428571432</v>
      </c>
      <c r="I22" s="52">
        <f>AVERAGE($B$21:I21)</f>
        <v>3936.0237500000003</v>
      </c>
      <c r="J22" s="52">
        <f>AVERAGE($B$21:J21)</f>
        <v>3947.6322222222225</v>
      </c>
      <c r="K22" s="52">
        <f>AVERAGE($B$21:K21)</f>
        <v>3943.4020000000005</v>
      </c>
      <c r="L22" s="52">
        <f>AVERAGE($B$21:L21)</f>
        <v>3944.1027272727279</v>
      </c>
      <c r="M22" s="72">
        <f>AVERAGE($B$21:M21)</f>
        <v>3932.5375000000004</v>
      </c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>
        <v>2500</v>
      </c>
      <c r="L5" s="61">
        <v>2500</v>
      </c>
      <c r="M5" s="62">
        <v>2500</v>
      </c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>
        <v>87.74</v>
      </c>
      <c r="I7" s="61">
        <v>182.96</v>
      </c>
      <c r="J7" s="61">
        <v>137.16</v>
      </c>
      <c r="K7" s="61">
        <v>58.67</v>
      </c>
      <c r="L7" s="61">
        <v>402.77</v>
      </c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>
        <v>2061.5</v>
      </c>
      <c r="I12" s="63">
        <v>2061.5</v>
      </c>
      <c r="J12" s="61">
        <v>1995</v>
      </c>
      <c r="K12" s="63">
        <v>2061.5</v>
      </c>
      <c r="L12" s="61">
        <v>1995</v>
      </c>
      <c r="M12" s="64">
        <v>2061.5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4649.24</v>
      </c>
      <c r="I19" s="66">
        <f t="shared" si="1"/>
        <v>4744.46</v>
      </c>
      <c r="J19" s="66">
        <f t="shared" si="1"/>
        <v>4632.16</v>
      </c>
      <c r="K19" s="66">
        <f t="shared" si="1"/>
        <v>4620.17</v>
      </c>
      <c r="L19" s="66">
        <f t="shared" si="1"/>
        <v>4897.7700000000004</v>
      </c>
      <c r="M19" s="66">
        <f t="shared" si="1"/>
        <v>4561.5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>
        <v>49.24</v>
      </c>
      <c r="I20" s="63">
        <v>144.46</v>
      </c>
      <c r="J20" s="63">
        <v>32.159999999999997</v>
      </c>
      <c r="K20" s="63">
        <v>20.170000000000002</v>
      </c>
      <c r="L20" s="63">
        <v>297.77</v>
      </c>
      <c r="M20" s="64">
        <v>0</v>
      </c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4561.5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52">
        <f>AVERAGE($B$21:H21)</f>
        <v>4592.8385714285714</v>
      </c>
      <c r="I22" s="52">
        <f>AVERAGE($B$21:I21)</f>
        <v>4593.7337499999994</v>
      </c>
      <c r="J22" s="52">
        <f>AVERAGE($B$21:J21)</f>
        <v>4594.4299999999994</v>
      </c>
      <c r="K22" s="52">
        <f>AVERAGE($B$21:K21)</f>
        <v>4594.9869999999992</v>
      </c>
      <c r="L22" s="52">
        <f>AVERAGE($B$21:L21)</f>
        <v>4595.4427272727271</v>
      </c>
      <c r="M22" s="72">
        <f>AVERAGE($B$21:M21)</f>
        <v>4592.6141666666663</v>
      </c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3" sqref="M23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>
        <f>2883*2</f>
        <v>5766</v>
      </c>
      <c r="I12" s="63">
        <f>2883*2</f>
        <v>5766</v>
      </c>
      <c r="J12" s="63">
        <f>2790+2613</f>
        <v>5403</v>
      </c>
      <c r="K12" s="63">
        <f>2883+2700.1</f>
        <v>5583.1</v>
      </c>
      <c r="L12" s="63">
        <f>2790+2613</f>
        <v>5403</v>
      </c>
      <c r="M12" s="64">
        <v>5583.1</v>
      </c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5766</v>
      </c>
      <c r="I19" s="66">
        <f t="shared" si="1"/>
        <v>5766</v>
      </c>
      <c r="J19" s="66">
        <f t="shared" si="1"/>
        <v>5403</v>
      </c>
      <c r="K19" s="66">
        <f t="shared" si="1"/>
        <v>5583.1</v>
      </c>
      <c r="L19" s="66">
        <f t="shared" si="1"/>
        <v>5403</v>
      </c>
      <c r="M19" s="66">
        <f t="shared" si="1"/>
        <v>5583.1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>
        <v>1166</v>
      </c>
      <c r="I20" s="63">
        <v>1166</v>
      </c>
      <c r="J20" s="63">
        <v>803</v>
      </c>
      <c r="K20" s="63">
        <v>983.1</v>
      </c>
      <c r="L20" s="63">
        <v>803</v>
      </c>
      <c r="M20" s="64">
        <v>983.1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>
        <f>AVERAGE($B$21:M21)</f>
        <v>4600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  <ignoredErrors>
    <ignoredError sqref="K12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>
        <v>2500</v>
      </c>
      <c r="H12" s="63">
        <v>2500</v>
      </c>
      <c r="I12" s="63">
        <v>2500</v>
      </c>
      <c r="J12" s="63">
        <v>2500</v>
      </c>
      <c r="K12" s="63">
        <v>2500</v>
      </c>
      <c r="L12" s="63">
        <v>2500</v>
      </c>
      <c r="M12" s="64">
        <v>2500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>
        <v>302.5</v>
      </c>
      <c r="I15" s="63">
        <v>840</v>
      </c>
      <c r="J15" s="63">
        <v>678</v>
      </c>
      <c r="K15" s="63"/>
      <c r="L15" s="63">
        <f>320+572</f>
        <v>892</v>
      </c>
      <c r="M15" s="64">
        <v>947</v>
      </c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2802.5</v>
      </c>
      <c r="I19" s="66">
        <f t="shared" si="1"/>
        <v>3340</v>
      </c>
      <c r="J19" s="66">
        <f t="shared" si="1"/>
        <v>3178</v>
      </c>
      <c r="K19" s="66">
        <f t="shared" si="1"/>
        <v>2500</v>
      </c>
      <c r="L19" s="66">
        <f t="shared" si="1"/>
        <v>3392</v>
      </c>
      <c r="M19" s="66">
        <f t="shared" si="1"/>
        <v>3447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66</v>
      </c>
      <c r="M20" s="64">
        <v>0</v>
      </c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2802.5</v>
      </c>
      <c r="I21" s="66">
        <f t="shared" si="2"/>
        <v>3340</v>
      </c>
      <c r="J21" s="66">
        <f t="shared" si="2"/>
        <v>3178</v>
      </c>
      <c r="K21" s="66">
        <f t="shared" si="2"/>
        <v>2500</v>
      </c>
      <c r="L21" s="66">
        <f t="shared" si="2"/>
        <v>3326</v>
      </c>
      <c r="M21" s="66">
        <f t="shared" si="2"/>
        <v>3447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52">
        <f>AVERAGE($B$21:H21)</f>
        <v>1214.0714285714287</v>
      </c>
      <c r="I22" s="52">
        <f>AVERAGE($B$21:I21)</f>
        <v>1479.8125</v>
      </c>
      <c r="J22" s="52">
        <f>AVERAGE($B$21:J21)</f>
        <v>1668.5</v>
      </c>
      <c r="K22" s="52">
        <f>AVERAGE($B$21:K21)</f>
        <v>1751.65</v>
      </c>
      <c r="L22" s="52">
        <f>AVERAGE($B$21:L21)</f>
        <v>1894.7727272727273</v>
      </c>
      <c r="M22" s="72">
        <f>AVERAGE($B$21:M21)</f>
        <v>2024.125</v>
      </c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M22" sqref="M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5" customFormat="1" ht="21.75" thickBot="1">
      <c r="A2" s="100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>
        <v>5735</v>
      </c>
      <c r="I12" s="63">
        <v>5735</v>
      </c>
      <c r="J12" s="63">
        <v>5550</v>
      </c>
      <c r="K12" s="63">
        <v>5735</v>
      </c>
      <c r="L12" s="63">
        <v>5550</v>
      </c>
      <c r="M12" s="64">
        <v>5735</v>
      </c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5735</v>
      </c>
      <c r="I19" s="66">
        <f t="shared" si="1"/>
        <v>5735</v>
      </c>
      <c r="J19" s="66">
        <f t="shared" si="1"/>
        <v>5550</v>
      </c>
      <c r="K19" s="66">
        <f t="shared" si="1"/>
        <v>5735</v>
      </c>
      <c r="L19" s="66">
        <f t="shared" si="1"/>
        <v>5550</v>
      </c>
      <c r="M19" s="66">
        <f t="shared" si="1"/>
        <v>5735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>
        <v>1135</v>
      </c>
      <c r="I20" s="63">
        <v>1135</v>
      </c>
      <c r="J20" s="63">
        <v>950</v>
      </c>
      <c r="K20" s="63">
        <v>1135</v>
      </c>
      <c r="L20" s="63">
        <v>950</v>
      </c>
      <c r="M20" s="64">
        <v>1135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>
        <f>AVERAGE($B$21:M21)</f>
        <v>4600</v>
      </c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8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 t="shared" ref="B12:L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40">
        <f t="shared" si="0"/>
        <v>4700</v>
      </c>
      <c r="I12" s="40">
        <f t="shared" si="0"/>
        <v>4700</v>
      </c>
      <c r="J12" s="40">
        <f t="shared" si="0"/>
        <v>4700</v>
      </c>
      <c r="K12" s="40">
        <f t="shared" si="0"/>
        <v>4700</v>
      </c>
      <c r="L12" s="40">
        <f t="shared" si="0"/>
        <v>4700</v>
      </c>
      <c r="M12" s="64">
        <v>4700</v>
      </c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4700</v>
      </c>
      <c r="I19" s="66">
        <f t="shared" si="2"/>
        <v>4700</v>
      </c>
      <c r="J19" s="66">
        <f t="shared" si="2"/>
        <v>4700</v>
      </c>
      <c r="K19" s="66">
        <f t="shared" si="2"/>
        <v>4700</v>
      </c>
      <c r="L19" s="66">
        <f t="shared" si="2"/>
        <v>4700</v>
      </c>
      <c r="M19" s="66">
        <f t="shared" si="2"/>
        <v>4700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63">
        <v>100</v>
      </c>
      <c r="J20" s="63">
        <v>100</v>
      </c>
      <c r="K20" s="63">
        <v>100</v>
      </c>
      <c r="L20" s="63">
        <v>100</v>
      </c>
      <c r="M20" s="64">
        <v>100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4600</v>
      </c>
      <c r="L21" s="66">
        <f t="shared" si="3"/>
        <v>4600</v>
      </c>
      <c r="M21" s="66">
        <f t="shared" si="3"/>
        <v>4600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>
        <f>AVERAGE($B$21:M21)</f>
        <v>4600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>
        <v>4500</v>
      </c>
      <c r="I12" s="63">
        <v>4500</v>
      </c>
      <c r="J12" s="63">
        <v>4500</v>
      </c>
      <c r="K12" s="63">
        <v>4500</v>
      </c>
      <c r="L12" s="63">
        <v>4500</v>
      </c>
      <c r="M12" s="64">
        <v>4500</v>
      </c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4500</v>
      </c>
      <c r="I19" s="66">
        <f t="shared" si="1"/>
        <v>4500</v>
      </c>
      <c r="J19" s="66">
        <f t="shared" si="1"/>
        <v>4500</v>
      </c>
      <c r="K19" s="66">
        <f t="shared" si="1"/>
        <v>4500</v>
      </c>
      <c r="L19" s="66">
        <f t="shared" si="1"/>
        <v>4500</v>
      </c>
      <c r="M19" s="66">
        <f t="shared" si="1"/>
        <v>4500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4500</v>
      </c>
      <c r="I21" s="66">
        <f t="shared" si="3"/>
        <v>4500</v>
      </c>
      <c r="J21" s="66">
        <f t="shared" si="3"/>
        <v>4500</v>
      </c>
      <c r="K21" s="66">
        <f t="shared" si="3"/>
        <v>4500</v>
      </c>
      <c r="L21" s="66">
        <f t="shared" si="3"/>
        <v>4500</v>
      </c>
      <c r="M21" s="66">
        <f t="shared" si="3"/>
        <v>4500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52">
        <f>AVERAGE($B$21:H21)</f>
        <v>4500</v>
      </c>
      <c r="I22" s="52">
        <f>AVERAGE($B$21:I21)</f>
        <v>4500</v>
      </c>
      <c r="J22" s="52">
        <f>AVERAGE($B$21:J21)</f>
        <v>4500</v>
      </c>
      <c r="K22" s="52">
        <f>AVERAGE($B$21:K21)</f>
        <v>4500</v>
      </c>
      <c r="L22" s="52">
        <f>AVERAGE($B$21:L21)</f>
        <v>4500</v>
      </c>
      <c r="M22" s="72">
        <f>AVERAGE($B$21:M21)</f>
        <v>4500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>
        <v>4800</v>
      </c>
      <c r="I12" s="63">
        <v>4800</v>
      </c>
      <c r="J12" s="63">
        <v>4800</v>
      </c>
      <c r="K12" s="63">
        <v>4800</v>
      </c>
      <c r="L12" s="63">
        <v>4800</v>
      </c>
      <c r="M12" s="64">
        <v>4800</v>
      </c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4800</v>
      </c>
      <c r="I19" s="66">
        <f t="shared" si="1"/>
        <v>4800</v>
      </c>
      <c r="J19" s="66">
        <f t="shared" si="1"/>
        <v>4800</v>
      </c>
      <c r="K19" s="66">
        <f t="shared" si="1"/>
        <v>4800</v>
      </c>
      <c r="L19" s="66">
        <f t="shared" si="1"/>
        <v>4800</v>
      </c>
      <c r="M19" s="66">
        <f t="shared" si="1"/>
        <v>4800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>
        <v>200</v>
      </c>
      <c r="I20" s="63">
        <v>200</v>
      </c>
      <c r="J20" s="63">
        <v>200</v>
      </c>
      <c r="K20" s="63">
        <v>200</v>
      </c>
      <c r="L20" s="63">
        <v>200</v>
      </c>
      <c r="M20" s="64">
        <v>200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>H19-H20</f>
        <v>4600</v>
      </c>
      <c r="I21" s="66">
        <f t="shared" si="3"/>
        <v>4600</v>
      </c>
      <c r="J21" s="66">
        <f t="shared" si="3"/>
        <v>4600</v>
      </c>
      <c r="K21" s="66">
        <f t="shared" si="3"/>
        <v>4600</v>
      </c>
      <c r="L21" s="66">
        <f t="shared" si="3"/>
        <v>4600</v>
      </c>
      <c r="M21" s="66">
        <f t="shared" si="3"/>
        <v>4600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52">
        <f>AVERAGE($B$21:H21)</f>
        <v>2628.5714285714284</v>
      </c>
      <c r="I22" s="52">
        <f>AVERAGE($B$21:I21)</f>
        <v>2875</v>
      </c>
      <c r="J22" s="52">
        <f>AVERAGE($B$21:J21)</f>
        <v>3066.6666666666665</v>
      </c>
      <c r="K22" s="52">
        <f>AVERAGE($B$21:K21)</f>
        <v>3220</v>
      </c>
      <c r="L22" s="52">
        <f>AVERAGE($B$21:L21)</f>
        <v>3345.4545454545455</v>
      </c>
      <c r="M22" s="72">
        <f>AVERAGE($B$21:M21)</f>
        <v>3450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>
        <f>AVERAGE($B$21:M21)</f>
        <v>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6" customFormat="1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96" customFormat="1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>
        <v>700</v>
      </c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>
        <f>53.92</f>
        <v>53.92</v>
      </c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>
        <v>2470</v>
      </c>
      <c r="I12" s="63">
        <v>2170</v>
      </c>
      <c r="J12" s="63">
        <v>2100</v>
      </c>
      <c r="K12" s="63">
        <v>2170</v>
      </c>
      <c r="L12" s="63">
        <v>2100</v>
      </c>
      <c r="M12" s="64">
        <v>2100</v>
      </c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3170</v>
      </c>
      <c r="I19" s="66">
        <f t="shared" si="1"/>
        <v>2870</v>
      </c>
      <c r="J19" s="66">
        <f t="shared" si="1"/>
        <v>2853.92</v>
      </c>
      <c r="K19" s="66">
        <f t="shared" si="1"/>
        <v>2870</v>
      </c>
      <c r="L19" s="66">
        <f t="shared" si="1"/>
        <v>2100</v>
      </c>
      <c r="M19" s="66">
        <f t="shared" si="1"/>
        <v>2100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>
        <v>300</v>
      </c>
      <c r="I20" s="63">
        <v>0</v>
      </c>
      <c r="J20" s="63">
        <v>0.36</v>
      </c>
      <c r="K20" s="63">
        <v>0</v>
      </c>
      <c r="L20" s="63">
        <v>0</v>
      </c>
      <c r="M20" s="64">
        <v>0</v>
      </c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2870</v>
      </c>
      <c r="I21" s="66">
        <f t="shared" si="2"/>
        <v>2870</v>
      </c>
      <c r="J21" s="66">
        <f t="shared" si="2"/>
        <v>2853.56</v>
      </c>
      <c r="K21" s="66">
        <f t="shared" si="2"/>
        <v>2870</v>
      </c>
      <c r="L21" s="66">
        <f t="shared" si="2"/>
        <v>2100</v>
      </c>
      <c r="M21" s="66">
        <f t="shared" si="2"/>
        <v>2100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52">
        <f>AVERAGE($B$21:H21)</f>
        <v>2871.4985714285717</v>
      </c>
      <c r="I22" s="52">
        <f>AVERAGE($B$21:I21)</f>
        <v>2871.3112500000002</v>
      </c>
      <c r="J22" s="52">
        <f>AVERAGE($B$21:J21)</f>
        <v>2869.3388888888894</v>
      </c>
      <c r="K22" s="52">
        <f>AVERAGE($B$21:K21)</f>
        <v>2869.4050000000002</v>
      </c>
      <c r="L22" s="52">
        <f>AVERAGE($B$21:L21)</f>
        <v>2799.4590909090912</v>
      </c>
      <c r="M22" s="72">
        <f>AVERAGE($B$21:M21)</f>
        <v>2741.1708333333336</v>
      </c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51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6" customFormat="1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96" customFormat="1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>
        <f>AVERAGE($B$21:M21)</f>
        <v>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>
        <v>700</v>
      </c>
      <c r="L5" s="61">
        <v>700</v>
      </c>
      <c r="M5" s="62">
        <v>700</v>
      </c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>
        <v>16.54</v>
      </c>
      <c r="I7" s="61">
        <v>18.7</v>
      </c>
      <c r="J7" s="61">
        <v>35.81</v>
      </c>
      <c r="K7" s="61">
        <v>40.22</v>
      </c>
      <c r="L7" s="61">
        <v>64.59</v>
      </c>
      <c r="M7" s="62">
        <v>42.03</v>
      </c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>
        <v>67.67</v>
      </c>
      <c r="I8" s="61">
        <v>67.73</v>
      </c>
      <c r="J8" s="61">
        <v>67.77</v>
      </c>
      <c r="K8" s="61">
        <v>67.569999999999993</v>
      </c>
      <c r="L8" s="61">
        <v>66.25</v>
      </c>
      <c r="M8" s="62">
        <v>67.44</v>
      </c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>
        <v>2686.67</v>
      </c>
      <c r="I12" s="63">
        <v>2686.67</v>
      </c>
      <c r="J12" s="61">
        <v>2600</v>
      </c>
      <c r="K12" s="63"/>
      <c r="L12" s="63">
        <v>1213.3800000000001</v>
      </c>
      <c r="M12" s="64">
        <v>2686.67</v>
      </c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>
        <v>232.9</v>
      </c>
      <c r="J15" s="63">
        <v>71.7</v>
      </c>
      <c r="K15" s="63">
        <v>71.7</v>
      </c>
      <c r="L15" s="63">
        <v>113.5</v>
      </c>
      <c r="M15" s="64">
        <v>226.39</v>
      </c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3470.88</v>
      </c>
      <c r="I19" s="66">
        <f t="shared" si="1"/>
        <v>3706.0000000000005</v>
      </c>
      <c r="J19" s="66">
        <f t="shared" si="1"/>
        <v>3475.2799999999997</v>
      </c>
      <c r="K19" s="66">
        <f t="shared" si="1"/>
        <v>879.49</v>
      </c>
      <c r="L19" s="66">
        <f t="shared" si="1"/>
        <v>2157.7200000000003</v>
      </c>
      <c r="M19" s="66">
        <f t="shared" si="1"/>
        <v>3722.53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>
        <v>1.88</v>
      </c>
      <c r="I20" s="63">
        <v>1.97</v>
      </c>
      <c r="J20" s="63">
        <v>1.65</v>
      </c>
      <c r="K20" s="63">
        <v>1.45</v>
      </c>
      <c r="L20" s="63">
        <v>0.13</v>
      </c>
      <c r="M20" s="64">
        <v>1.32</v>
      </c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3469</v>
      </c>
      <c r="I21" s="66">
        <f t="shared" si="2"/>
        <v>3704.0300000000007</v>
      </c>
      <c r="J21" s="66">
        <f t="shared" si="2"/>
        <v>3473.6299999999997</v>
      </c>
      <c r="K21" s="66">
        <f t="shared" si="2"/>
        <v>878.04</v>
      </c>
      <c r="L21" s="66">
        <f t="shared" si="2"/>
        <v>2157.59</v>
      </c>
      <c r="M21" s="66">
        <f t="shared" si="2"/>
        <v>3721.21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52">
        <f>AVERAGE($B$21:H21)</f>
        <v>3696.5071428571428</v>
      </c>
      <c r="I22" s="52">
        <f>AVERAGE($B$21:I21)</f>
        <v>3697.4475000000002</v>
      </c>
      <c r="J22" s="52">
        <f>AVERAGE($B$21:J21)</f>
        <v>3672.5788888888887</v>
      </c>
      <c r="K22" s="52">
        <f>AVERAGE($B$21:K21)</f>
        <v>3393.125</v>
      </c>
      <c r="L22" s="52">
        <f>AVERAGE($B$21:L21)</f>
        <v>3280.8036363636361</v>
      </c>
      <c r="M22" s="72">
        <f>AVERAGE($B$21:M21)</f>
        <v>3317.5041666666662</v>
      </c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:H21" si="4">G19-G20</f>
        <v>0</v>
      </c>
      <c r="H21" s="66">
        <f t="shared" si="4"/>
        <v>0</v>
      </c>
      <c r="I21" s="66">
        <f t="shared" si="2"/>
        <v>0</v>
      </c>
      <c r="J21" s="66">
        <f t="shared" si="2"/>
        <v>0</v>
      </c>
      <c r="K21" s="66">
        <f t="shared" ref="K21:L21" si="5">K19-K20</f>
        <v>0</v>
      </c>
      <c r="L21" s="66">
        <f t="shared" si="5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>
        <f>AVERAGE($B$21:M21)</f>
        <v>0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1" sqref="M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>
        <v>4650</v>
      </c>
      <c r="I12" s="63">
        <v>4650</v>
      </c>
      <c r="J12" s="63">
        <v>4500</v>
      </c>
      <c r="K12" s="63">
        <v>4650</v>
      </c>
      <c r="L12" s="63">
        <v>4500</v>
      </c>
      <c r="M12" s="64">
        <v>4650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4650</v>
      </c>
      <c r="L19" s="66">
        <f t="shared" si="1"/>
        <v>4500</v>
      </c>
      <c r="M19" s="66">
        <f t="shared" si="1"/>
        <v>4650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50</v>
      </c>
      <c r="J20" s="63">
        <v>0</v>
      </c>
      <c r="K20" s="63">
        <v>50</v>
      </c>
      <c r="L20" s="63">
        <v>0</v>
      </c>
      <c r="M20" s="64">
        <v>50</v>
      </c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4600</v>
      </c>
      <c r="L21" s="66">
        <f t="shared" si="2"/>
        <v>4500</v>
      </c>
      <c r="M21" s="66">
        <f t="shared" si="2"/>
        <v>4600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52">
        <f>AVERAGE($B$21:H21)</f>
        <v>3235.7142857142858</v>
      </c>
      <c r="I22" s="52">
        <f>AVERAGE($B$21:I21)</f>
        <v>3406.25</v>
      </c>
      <c r="J22" s="52">
        <f>AVERAGE($B$21:J21)</f>
        <v>3527.7777777777778</v>
      </c>
      <c r="K22" s="52">
        <f>AVERAGE($B$21:K21)</f>
        <v>3635</v>
      </c>
      <c r="L22" s="52">
        <f>AVERAGE($B$21:L21)</f>
        <v>3713.6363636363635</v>
      </c>
      <c r="M22" s="72">
        <f>AVERAGE($B$21:M21)</f>
        <v>3787.5</v>
      </c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>
        <v>2904.54</v>
      </c>
      <c r="I5" s="61">
        <v>2904.54</v>
      </c>
      <c r="J5" s="61">
        <v>2904.54</v>
      </c>
      <c r="K5" s="61">
        <v>2904.54</v>
      </c>
      <c r="L5" s="61">
        <v>2904.54</v>
      </c>
      <c r="M5" s="62">
        <v>2904.54</v>
      </c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>
        <v>2200</v>
      </c>
      <c r="I12" s="63">
        <v>2200</v>
      </c>
      <c r="J12" s="63">
        <v>2200</v>
      </c>
      <c r="K12" s="63">
        <v>1500</v>
      </c>
      <c r="L12" s="63">
        <v>1500</v>
      </c>
      <c r="M12" s="64">
        <v>1500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5104.54</v>
      </c>
      <c r="I19" s="66">
        <f t="shared" si="1"/>
        <v>5104.54</v>
      </c>
      <c r="J19" s="66">
        <f t="shared" si="1"/>
        <v>5104.54</v>
      </c>
      <c r="K19" s="66">
        <f t="shared" si="1"/>
        <v>4404.54</v>
      </c>
      <c r="L19" s="66">
        <f t="shared" si="1"/>
        <v>4404.54</v>
      </c>
      <c r="M19" s="66">
        <f t="shared" si="1"/>
        <v>4404.54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>
        <v>504.54</v>
      </c>
      <c r="I20" s="63">
        <v>504.54</v>
      </c>
      <c r="J20" s="63">
        <v>504.54</v>
      </c>
      <c r="K20" s="63">
        <v>0</v>
      </c>
      <c r="L20" s="63">
        <v>0</v>
      </c>
      <c r="M20" s="64">
        <v>0</v>
      </c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4404.54</v>
      </c>
      <c r="L21" s="66">
        <f t="shared" si="2"/>
        <v>4404.54</v>
      </c>
      <c r="M21" s="66">
        <f t="shared" si="2"/>
        <v>4404.54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52">
        <f>AVERAGE($B$21:H21)</f>
        <v>4115.5828571428574</v>
      </c>
      <c r="I22" s="52">
        <f>AVERAGE($B$21:I21)</f>
        <v>4176.1350000000002</v>
      </c>
      <c r="J22" s="52">
        <f>AVERAGE($B$21:J21)</f>
        <v>4223.2311111111112</v>
      </c>
      <c r="K22" s="52">
        <f>AVERAGE($B$21:K21)</f>
        <v>4241.3620000000001</v>
      </c>
      <c r="L22" s="52">
        <f>AVERAGE($B$21:L21)</f>
        <v>4256.1963636363644</v>
      </c>
      <c r="M22" s="72">
        <v>4256.1963636363644</v>
      </c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5" t="s">
        <v>18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4" ht="21.75" thickBot="1">
      <c r="A2" s="100" t="s">
        <v>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>
        <v>1379.71</v>
      </c>
      <c r="I5" s="61">
        <v>1379.71</v>
      </c>
      <c r="J5" s="61">
        <v>1379.71</v>
      </c>
      <c r="K5" s="61">
        <v>1379.71</v>
      </c>
      <c r="L5" s="61">
        <v>1379.71</v>
      </c>
      <c r="M5" s="62">
        <v>0</v>
      </c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>
        <f>1941.7-H5-H8-H9-H7</f>
        <v>371.85</v>
      </c>
      <c r="I6" s="61">
        <f>1941.7-I5-I8-I9-41.95</f>
        <v>371.85</v>
      </c>
      <c r="J6" s="61">
        <f>2230.69-J5-J8-J9-41.95</f>
        <v>711.03</v>
      </c>
      <c r="K6" s="61">
        <f>1903.26-K5-K8-K9-41.95</f>
        <v>383.59999999999997</v>
      </c>
      <c r="L6" s="61">
        <f>1903.26-L5-L8-L9-41.95</f>
        <v>383.59999999999997</v>
      </c>
      <c r="M6" s="62">
        <f>784.8-41.95-M8</f>
        <v>644.84999999999991</v>
      </c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>
        <v>41.95</v>
      </c>
      <c r="I7" s="61">
        <f>25.24+122.83+41.95</f>
        <v>190.01999999999998</v>
      </c>
      <c r="J7" s="61">
        <f>41.95+81.88+25.16</f>
        <v>148.99</v>
      </c>
      <c r="K7" s="61">
        <f>41.95+24.81+173.71</f>
        <v>240.47000000000003</v>
      </c>
      <c r="L7" s="61">
        <f>41.95+132.45+45.01</f>
        <v>219.40999999999997</v>
      </c>
      <c r="M7" s="62">
        <f>41.95+43.57+26.32</f>
        <v>111.84</v>
      </c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>
        <v>98</v>
      </c>
      <c r="I8" s="61">
        <v>98</v>
      </c>
      <c r="J8" s="61">
        <v>98</v>
      </c>
      <c r="K8" s="61">
        <v>98</v>
      </c>
      <c r="L8" s="61">
        <v>98</v>
      </c>
      <c r="M8" s="62">
        <v>98</v>
      </c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37">
        <v>50.19</v>
      </c>
      <c r="I9" s="37">
        <v>50.19</v>
      </c>
      <c r="J9" s="61"/>
      <c r="K9" s="61"/>
      <c r="L9" s="61"/>
      <c r="M9" s="62">
        <f>176.44*2</f>
        <v>352.88</v>
      </c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40">
        <v>2697</v>
      </c>
      <c r="I12" s="63">
        <v>2325</v>
      </c>
      <c r="J12" s="63">
        <v>2250</v>
      </c>
      <c r="K12" s="63">
        <v>2325</v>
      </c>
      <c r="L12" s="63">
        <v>2250</v>
      </c>
      <c r="M12" s="64">
        <v>2325</v>
      </c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4638.7</v>
      </c>
      <c r="I19" s="66">
        <f t="shared" si="1"/>
        <v>4414.7700000000004</v>
      </c>
      <c r="J19" s="66">
        <f t="shared" si="1"/>
        <v>4587.7299999999996</v>
      </c>
      <c r="K19" s="66">
        <f t="shared" si="1"/>
        <v>4426.78</v>
      </c>
      <c r="L19" s="66">
        <f t="shared" si="1"/>
        <v>4330.7199999999993</v>
      </c>
      <c r="M19" s="66">
        <f t="shared" si="1"/>
        <v>3532.5699999999997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>
        <v>38.700000000000003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4414.7700000000004</v>
      </c>
      <c r="J21" s="66">
        <f t="shared" si="2"/>
        <v>4587.7299999999996</v>
      </c>
      <c r="K21" s="66">
        <f t="shared" si="2"/>
        <v>4426.78</v>
      </c>
      <c r="L21" s="66">
        <f t="shared" si="2"/>
        <v>4330.7199999999993</v>
      </c>
      <c r="M21" s="66">
        <f t="shared" si="2"/>
        <v>3532.5699999999997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4576.8462500000005</v>
      </c>
      <c r="J22" s="52">
        <f>AVERAGE($B$21:J21)</f>
        <v>4578.0555555555557</v>
      </c>
      <c r="K22" s="52">
        <f>AVERAGE($B$21:K21)</f>
        <v>4562.9279999999999</v>
      </c>
      <c r="L22" s="52">
        <f>AVERAGE($B$21:L21)</f>
        <v>4541.818181818182</v>
      </c>
      <c r="M22" s="72">
        <f>AVERAGE($B$21:M21)</f>
        <v>4457.7141666666666</v>
      </c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H6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8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9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>
        <v>4960</v>
      </c>
      <c r="I12" s="63">
        <v>4960</v>
      </c>
      <c r="J12" s="61">
        <v>4800</v>
      </c>
      <c r="K12" s="63">
        <v>4960</v>
      </c>
      <c r="L12" s="61">
        <v>4800</v>
      </c>
      <c r="M12" s="64">
        <v>4960</v>
      </c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4960</v>
      </c>
      <c r="I19" s="66">
        <f t="shared" si="1"/>
        <v>4960</v>
      </c>
      <c r="J19" s="66">
        <f t="shared" si="1"/>
        <v>4800</v>
      </c>
      <c r="K19" s="66">
        <f t="shared" si="1"/>
        <v>4960</v>
      </c>
      <c r="L19" s="66">
        <f t="shared" si="1"/>
        <v>4800</v>
      </c>
      <c r="M19" s="66">
        <f t="shared" si="1"/>
        <v>4960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>
        <v>360</v>
      </c>
      <c r="I20" s="63">
        <v>360</v>
      </c>
      <c r="J20" s="63">
        <v>200</v>
      </c>
      <c r="K20" s="63">
        <v>360</v>
      </c>
      <c r="L20" s="63">
        <v>200</v>
      </c>
      <c r="M20" s="64">
        <v>360</v>
      </c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>
        <f>AVERAGE($B$21:M21)</f>
        <v>4600</v>
      </c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>
        <v>1500</v>
      </c>
      <c r="I5" s="61">
        <v>1500</v>
      </c>
      <c r="J5" s="61">
        <v>1500</v>
      </c>
      <c r="K5" s="61">
        <v>1500</v>
      </c>
      <c r="L5" s="61">
        <v>1500</v>
      </c>
      <c r="M5" s="62">
        <v>1500</v>
      </c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>
        <v>14.43</v>
      </c>
      <c r="I7" s="61">
        <v>18.34</v>
      </c>
      <c r="J7" s="61">
        <v>153.30000000000001</v>
      </c>
      <c r="K7" s="61">
        <v>245.19</v>
      </c>
      <c r="L7" s="61">
        <v>194.39</v>
      </c>
      <c r="M7" s="62">
        <v>111.6</v>
      </c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>
        <v>89.16</v>
      </c>
      <c r="I8" s="61">
        <v>89.16</v>
      </c>
      <c r="J8" s="61">
        <v>89.16</v>
      </c>
      <c r="K8" s="61">
        <v>89.16</v>
      </c>
      <c r="L8" s="61">
        <v>89.16</v>
      </c>
      <c r="M8" s="62">
        <v>89.16</v>
      </c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>
        <v>147.12</v>
      </c>
      <c r="I10" s="61">
        <v>147.12</v>
      </c>
      <c r="J10" s="61">
        <v>147.94999999999999</v>
      </c>
      <c r="K10" s="61">
        <v>207.98</v>
      </c>
      <c r="L10" s="61">
        <v>157.38</v>
      </c>
      <c r="M10" s="62">
        <v>147.1</v>
      </c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40">
        <v>2800</v>
      </c>
      <c r="I12" s="40">
        <v>2800</v>
      </c>
      <c r="J12" s="40">
        <v>2800</v>
      </c>
      <c r="K12" s="40">
        <v>2800</v>
      </c>
      <c r="L12" s="40">
        <v>2800</v>
      </c>
      <c r="M12" s="64">
        <v>2800</v>
      </c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4550.71</v>
      </c>
      <c r="I19" s="66">
        <f t="shared" si="1"/>
        <v>4554.62</v>
      </c>
      <c r="J19" s="66">
        <f t="shared" si="1"/>
        <v>4690.41</v>
      </c>
      <c r="K19" s="66">
        <f t="shared" si="1"/>
        <v>4842.33</v>
      </c>
      <c r="L19" s="66">
        <f t="shared" si="1"/>
        <v>4740.93</v>
      </c>
      <c r="M19" s="66">
        <f t="shared" si="1"/>
        <v>4647.8599999999997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>
        <v>1</v>
      </c>
      <c r="I20" s="63">
        <v>1</v>
      </c>
      <c r="J20" s="63">
        <v>90.41</v>
      </c>
      <c r="K20" s="63">
        <v>242.33</v>
      </c>
      <c r="L20" s="63">
        <v>140.93</v>
      </c>
      <c r="M20" s="64">
        <v>47.86</v>
      </c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4549.71</v>
      </c>
      <c r="I21" s="66">
        <f t="shared" si="2"/>
        <v>4553.62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52">
        <f>AVERAGE($B$21:H21)</f>
        <v>4579.3085714285717</v>
      </c>
      <c r="I22" s="52">
        <f>AVERAGE($B$21:I21)</f>
        <v>4576.0974999999999</v>
      </c>
      <c r="J22" s="52">
        <f>AVERAGE($B$21:J21)</f>
        <v>4578.7533333333331</v>
      </c>
      <c r="K22" s="52">
        <f>AVERAGE($B$21:K21)</f>
        <v>4580.8779999999997</v>
      </c>
      <c r="L22" s="52">
        <f>AVERAGE($B$21:L21)</f>
        <v>4582.6163636363635</v>
      </c>
      <c r="M22" s="72">
        <f>AVERAGE($B$21:M21)</f>
        <v>4584.0649999999996</v>
      </c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0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>
        <v>500</v>
      </c>
      <c r="I5" s="61">
        <v>500</v>
      </c>
      <c r="J5" s="61">
        <v>500</v>
      </c>
      <c r="K5" s="61">
        <v>500</v>
      </c>
      <c r="L5" s="61">
        <v>500</v>
      </c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>
        <v>670</v>
      </c>
      <c r="I6" s="61">
        <v>670</v>
      </c>
      <c r="J6" s="61">
        <v>745</v>
      </c>
      <c r="K6" s="61">
        <v>745</v>
      </c>
      <c r="L6" s="61">
        <v>745</v>
      </c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37">
        <v>85</v>
      </c>
      <c r="I9" s="37">
        <v>85</v>
      </c>
      <c r="J9" s="37">
        <v>85</v>
      </c>
      <c r="K9" s="37">
        <v>85</v>
      </c>
      <c r="L9" s="37">
        <v>85</v>
      </c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>
        <f>1440+1760</f>
        <v>3200</v>
      </c>
      <c r="I12" s="63">
        <f>1760+1440</f>
        <v>3200</v>
      </c>
      <c r="J12" s="63">
        <f>1440+1760</f>
        <v>3200</v>
      </c>
      <c r="K12" s="63">
        <f>80*18+80*22</f>
        <v>3200</v>
      </c>
      <c r="L12" s="63">
        <f>80*18+80*22</f>
        <v>3200</v>
      </c>
      <c r="M12" s="64">
        <v>3200</v>
      </c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4455</v>
      </c>
      <c r="I19" s="66">
        <f t="shared" si="1"/>
        <v>4455</v>
      </c>
      <c r="J19" s="66">
        <f t="shared" si="1"/>
        <v>4530</v>
      </c>
      <c r="K19" s="66">
        <f t="shared" si="1"/>
        <v>4530</v>
      </c>
      <c r="L19" s="66">
        <f t="shared" si="1"/>
        <v>4530</v>
      </c>
      <c r="M19" s="66">
        <f t="shared" si="1"/>
        <v>3200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4455</v>
      </c>
      <c r="I21" s="66">
        <f t="shared" si="2"/>
        <v>4455</v>
      </c>
      <c r="J21" s="66">
        <f t="shared" si="2"/>
        <v>4530</v>
      </c>
      <c r="K21" s="66">
        <f t="shared" si="2"/>
        <v>4530</v>
      </c>
      <c r="L21" s="66">
        <f t="shared" si="2"/>
        <v>4530</v>
      </c>
      <c r="M21" s="66">
        <f t="shared" si="2"/>
        <v>3200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4579.2857142857147</v>
      </c>
      <c r="I22" s="52">
        <f>AVERAGE($B$21:I21)</f>
        <v>4563.75</v>
      </c>
      <c r="J22" s="52">
        <f>AVERAGE($B$21:J21)</f>
        <v>4560</v>
      </c>
      <c r="K22" s="52">
        <f>AVERAGE($B$21:K21)</f>
        <v>4557</v>
      </c>
      <c r="L22" s="52">
        <f>AVERAGE($B$21:L21)</f>
        <v>4554.545454545455</v>
      </c>
      <c r="M22" s="72">
        <f>AVERAGE($B$21:M21)</f>
        <v>4441.666666666667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  <ignoredErrors>
    <ignoredError sqref="I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topLeftCell="A2" zoomScaleNormal="100" workbookViewId="0">
      <selection activeCell="M16" sqref="M16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>
      <c r="A2" s="100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0" customFormat="1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4" s="89" customFormat="1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>
        <v>217.32</v>
      </c>
      <c r="I10" s="61">
        <v>212.93</v>
      </c>
      <c r="J10" s="61">
        <v>212.93</v>
      </c>
      <c r="K10" s="61">
        <v>212.93</v>
      </c>
      <c r="L10" s="61">
        <v>138.97</v>
      </c>
      <c r="M10" s="62">
        <v>149.96</v>
      </c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>
        <v>800</v>
      </c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40">
        <v>2000</v>
      </c>
      <c r="I14" s="40">
        <v>2000</v>
      </c>
      <c r="J14" s="40">
        <v>2000</v>
      </c>
      <c r="K14" s="40">
        <v>2000</v>
      </c>
      <c r="L14" s="40">
        <v>2000</v>
      </c>
      <c r="M14" s="64">
        <v>2000</v>
      </c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>
        <f>435+464.7</f>
        <v>899.7</v>
      </c>
      <c r="I15" s="63">
        <f>452.3+490</f>
        <v>942.3</v>
      </c>
      <c r="J15" s="63">
        <f>696.7+435</f>
        <v>1131.7</v>
      </c>
      <c r="K15" s="63">
        <f>657.2+490</f>
        <v>1147.2</v>
      </c>
      <c r="L15" s="63">
        <f>1179.1+485</f>
        <v>1664.1</v>
      </c>
      <c r="M15" s="64">
        <f>295.3</f>
        <v>295.3</v>
      </c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>
        <v>100</v>
      </c>
      <c r="I18" s="63">
        <v>110</v>
      </c>
      <c r="J18" s="63">
        <v>150</v>
      </c>
      <c r="K18" s="63">
        <v>210</v>
      </c>
      <c r="L18" s="63">
        <v>220</v>
      </c>
      <c r="M18" s="64">
        <v>210</v>
      </c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4017.0199999999995</v>
      </c>
      <c r="I19" s="66">
        <f t="shared" si="1"/>
        <v>3265.2299999999996</v>
      </c>
      <c r="J19" s="66">
        <f t="shared" si="1"/>
        <v>3494.63</v>
      </c>
      <c r="K19" s="66">
        <f t="shared" si="1"/>
        <v>3570.13</v>
      </c>
      <c r="L19" s="66">
        <f t="shared" si="1"/>
        <v>4023.0699999999997</v>
      </c>
      <c r="M19" s="66">
        <f t="shared" si="1"/>
        <v>2655.26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>
        <v>4.3899999999999997</v>
      </c>
      <c r="I20" s="63">
        <v>0</v>
      </c>
      <c r="J20" s="63">
        <v>135</v>
      </c>
      <c r="K20" s="63">
        <v>0</v>
      </c>
      <c r="L20" s="63">
        <v>0</v>
      </c>
      <c r="M20" s="64">
        <v>0</v>
      </c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4012.6299999999997</v>
      </c>
      <c r="I21" s="66">
        <f t="shared" si="2"/>
        <v>3265.2299999999996</v>
      </c>
      <c r="J21" s="66">
        <f t="shared" si="2"/>
        <v>3359.63</v>
      </c>
      <c r="K21" s="66">
        <f t="shared" si="2"/>
        <v>3570.13</v>
      </c>
      <c r="L21" s="66">
        <f t="shared" si="2"/>
        <v>4023.0699999999997</v>
      </c>
      <c r="M21" s="66">
        <f t="shared" si="2"/>
        <v>2655.26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52">
        <f>AVERAGE($B$21:H21)</f>
        <v>4169.4442857142858</v>
      </c>
      <c r="I22" s="52">
        <f>AVERAGE($B$21:I21)</f>
        <v>4056.4175</v>
      </c>
      <c r="J22" s="52">
        <f>AVERAGE($B$21:J21)</f>
        <v>3978.9966666666669</v>
      </c>
      <c r="K22" s="52">
        <f>AVERAGE($B$21:K21)</f>
        <v>3938.1099999999997</v>
      </c>
      <c r="L22" s="52">
        <f>AVERAGE($B$21:L21)</f>
        <v>3945.8336363636363</v>
      </c>
      <c r="M22" s="72">
        <f>AVERAGE($B$21:M21)</f>
        <v>3838.2858333333334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1" sqref="M21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89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40">
        <v>4704</v>
      </c>
      <c r="I12" s="40">
        <v>4704</v>
      </c>
      <c r="J12" s="40">
        <v>4704</v>
      </c>
      <c r="K12" s="40">
        <v>4704</v>
      </c>
      <c r="L12" s="40">
        <v>4704</v>
      </c>
      <c r="M12" s="64">
        <v>4704</v>
      </c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4704</v>
      </c>
      <c r="I19" s="66">
        <f t="shared" si="1"/>
        <v>4704</v>
      </c>
      <c r="J19" s="66">
        <f t="shared" si="1"/>
        <v>4704</v>
      </c>
      <c r="K19" s="66">
        <f t="shared" si="1"/>
        <v>4704</v>
      </c>
      <c r="L19" s="66">
        <f t="shared" si="1"/>
        <v>4704</v>
      </c>
      <c r="M19" s="66">
        <f t="shared" si="1"/>
        <v>4704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>
        <v>104</v>
      </c>
      <c r="I20" s="63">
        <v>104</v>
      </c>
      <c r="J20" s="63">
        <v>104</v>
      </c>
      <c r="K20" s="63">
        <v>104</v>
      </c>
      <c r="L20" s="63">
        <v>104</v>
      </c>
      <c r="M20" s="64">
        <v>104</v>
      </c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52">
        <f>AVERAGE($B$21:H21)</f>
        <v>4573.3042857142855</v>
      </c>
      <c r="I22" s="52">
        <f>AVERAGE($B$21:I21)</f>
        <v>4576.6412500000006</v>
      </c>
      <c r="J22" s="52">
        <f>AVERAGE($B$21:J21)</f>
        <v>4579.2366666666676</v>
      </c>
      <c r="K22" s="52">
        <f>AVERAGE($B$21:K21)</f>
        <v>4581.3130000000001</v>
      </c>
      <c r="L22" s="52">
        <f>AVERAGE($B$21:L21)</f>
        <v>4583.0118181818189</v>
      </c>
      <c r="M22" s="72">
        <f>AVERAGE($B$21:M21)</f>
        <v>4584.4275000000007</v>
      </c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>
      <c r="A2" s="100" t="s">
        <v>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ht="11.25">
      <c r="A3" s="111" t="s">
        <v>0</v>
      </c>
      <c r="B3" s="113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9" t="s">
        <v>16</v>
      </c>
      <c r="J3" s="109" t="s">
        <v>8</v>
      </c>
      <c r="K3" s="109" t="s">
        <v>9</v>
      </c>
      <c r="L3" s="109" t="s">
        <v>10</v>
      </c>
      <c r="M3" s="110" t="s">
        <v>11</v>
      </c>
    </row>
    <row r="4" spans="1:13" s="38" customFormat="1" ht="11.25">
      <c r="A4" s="112"/>
      <c r="B4" s="114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>
        <f>2356+2356</f>
        <v>4712</v>
      </c>
      <c r="I12" s="63">
        <f>2356+2356</f>
        <v>4712</v>
      </c>
      <c r="J12" s="63">
        <v>4560</v>
      </c>
      <c r="K12" s="63">
        <f>2356+2356</f>
        <v>4712</v>
      </c>
      <c r="L12" s="63">
        <v>4560</v>
      </c>
      <c r="M12" s="64">
        <v>4712</v>
      </c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4712</v>
      </c>
      <c r="I19" s="66">
        <f t="shared" si="1"/>
        <v>4712</v>
      </c>
      <c r="J19" s="66">
        <f t="shared" si="1"/>
        <v>4560</v>
      </c>
      <c r="K19" s="66">
        <f t="shared" si="1"/>
        <v>4712</v>
      </c>
      <c r="L19" s="66">
        <f t="shared" si="1"/>
        <v>4560</v>
      </c>
      <c r="M19" s="66">
        <f t="shared" si="1"/>
        <v>4712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>
        <v>112</v>
      </c>
      <c r="I20" s="63">
        <v>112</v>
      </c>
      <c r="J20" s="63">
        <v>0</v>
      </c>
      <c r="K20" s="63">
        <v>112</v>
      </c>
      <c r="L20" s="63">
        <v>0</v>
      </c>
      <c r="M20" s="64">
        <v>112</v>
      </c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4600</v>
      </c>
      <c r="I21" s="66">
        <f t="shared" si="2"/>
        <v>4600</v>
      </c>
      <c r="J21" s="66">
        <f t="shared" si="2"/>
        <v>4560</v>
      </c>
      <c r="K21" s="66">
        <f t="shared" si="2"/>
        <v>4600</v>
      </c>
      <c r="L21" s="66">
        <f t="shared" si="2"/>
        <v>4560</v>
      </c>
      <c r="M21" s="66">
        <f t="shared" si="2"/>
        <v>4600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52">
        <f>AVERAGE($B$21:H21)</f>
        <v>3186.1014285714286</v>
      </c>
      <c r="I22" s="52">
        <f>AVERAGE($B$21:I21)</f>
        <v>3362.8387499999999</v>
      </c>
      <c r="J22" s="52">
        <f>AVERAGE($B$21:J21)</f>
        <v>3495.8566666666666</v>
      </c>
      <c r="K22" s="52">
        <f>AVERAGE($B$21:K21)</f>
        <v>3606.2709999999997</v>
      </c>
      <c r="L22" s="52">
        <f>AVERAGE($B$21:L21)</f>
        <v>3692.9736363636362</v>
      </c>
      <c r="M22" s="72">
        <f>AVERAGE($B$21:M21)</f>
        <v>3768.5591666666664</v>
      </c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2020-12-17T11:46:55Z</dcterms:modified>
</cp:coreProperties>
</file>