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0" windowWidth="15390" windowHeight="5370" firstSheet="8" activeTab="10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</sheets>
  <calcPr calcId="144525"/>
</workbook>
</file>

<file path=xl/calcChain.xml><?xml version="1.0" encoding="utf-8"?>
<calcChain xmlns="http://schemas.openxmlformats.org/spreadsheetml/2006/main">
  <c r="C22" i="10" l="1"/>
  <c r="C22" i="9"/>
  <c r="C21" i="10"/>
  <c r="B21" i="26"/>
  <c r="B19" i="9"/>
  <c r="C22" i="14"/>
  <c r="C22" i="41"/>
  <c r="C22" i="25"/>
  <c r="C10" i="25"/>
  <c r="C21" i="23"/>
  <c r="C19" i="23"/>
  <c r="B22" i="44"/>
  <c r="C22" i="44"/>
  <c r="C21" i="44"/>
  <c r="C22" i="46"/>
  <c r="C22" i="24"/>
  <c r="C22" i="45"/>
  <c r="C22" i="40"/>
  <c r="C22" i="8"/>
  <c r="C22" i="35"/>
  <c r="C22" i="27"/>
  <c r="C22" i="28"/>
  <c r="C22" i="22"/>
  <c r="C22" i="19"/>
  <c r="C22" i="15"/>
  <c r="B22" i="33"/>
  <c r="C22" i="21"/>
  <c r="C22" i="37"/>
  <c r="B22" i="37"/>
  <c r="B22" i="3"/>
  <c r="C22" i="3"/>
  <c r="C22" i="16"/>
  <c r="C22" i="11"/>
  <c r="C22" i="12"/>
  <c r="C22" i="7"/>
  <c r="B22" i="7"/>
  <c r="C22" i="6"/>
  <c r="B22" i="6"/>
  <c r="C22" i="5"/>
  <c r="C22" i="4"/>
  <c r="C22" i="30"/>
  <c r="B22" i="30"/>
  <c r="C22" i="29"/>
  <c r="C22" i="26" l="1"/>
  <c r="C22" i="2"/>
  <c r="C21" i="41" l="1"/>
  <c r="C19" i="41"/>
  <c r="C21" i="22"/>
  <c r="C19" i="22"/>
  <c r="C19" i="11"/>
  <c r="C21" i="26"/>
  <c r="C19" i="26"/>
  <c r="C21" i="24"/>
  <c r="C19" i="24"/>
  <c r="C21" i="46"/>
  <c r="C19" i="46"/>
  <c r="C19" i="44"/>
  <c r="C21" i="45"/>
  <c r="C19" i="45"/>
  <c r="C21" i="40"/>
  <c r="C19" i="40"/>
  <c r="C21" i="8"/>
  <c r="C19" i="8"/>
  <c r="C21" i="35"/>
  <c r="C21" i="28" l="1"/>
  <c r="C19" i="28"/>
  <c r="C21" i="19"/>
  <c r="C19" i="19"/>
  <c r="B22" i="25" l="1"/>
  <c r="C19" i="25"/>
  <c r="C21" i="25" s="1"/>
  <c r="C22" i="20"/>
  <c r="C21" i="20"/>
  <c r="C19" i="20"/>
  <c r="D19" i="20"/>
  <c r="E19" i="20"/>
  <c r="F19" i="20"/>
  <c r="G19" i="20"/>
  <c r="H19" i="20"/>
  <c r="I19" i="20"/>
  <c r="J19" i="20"/>
  <c r="K19" i="20"/>
  <c r="L19" i="20"/>
  <c r="M19" i="20"/>
  <c r="C21" i="33"/>
  <c r="C22" i="33" s="1"/>
  <c r="C21" i="21"/>
  <c r="C19" i="21"/>
  <c r="C21" i="37"/>
  <c r="C19" i="37"/>
  <c r="C19" i="14"/>
  <c r="C21" i="14" s="1"/>
  <c r="C19" i="3" l="1"/>
  <c r="C15" i="3"/>
  <c r="C22" i="17" l="1"/>
  <c r="C21" i="17"/>
  <c r="C19" i="17"/>
  <c r="C12" i="17"/>
  <c r="C21" i="11"/>
  <c r="C15" i="11"/>
  <c r="C21" i="9"/>
  <c r="C19" i="9"/>
  <c r="C21" i="12"/>
  <c r="C19" i="12"/>
  <c r="C21" i="7"/>
  <c r="C19" i="7"/>
  <c r="C21" i="6"/>
  <c r="C19" i="6"/>
  <c r="C13" i="6"/>
  <c r="C21" i="5"/>
  <c r="C19" i="5"/>
  <c r="C19" i="4" l="1"/>
  <c r="C21" i="4" s="1"/>
  <c r="C21" i="30"/>
  <c r="C19" i="30"/>
  <c r="C20" i="2"/>
  <c r="C21" i="2"/>
  <c r="C19" i="2"/>
  <c r="C15" i="2"/>
  <c r="C19" i="29"/>
  <c r="C21" i="29" s="1"/>
  <c r="B19" i="30" l="1"/>
  <c r="B21" i="30" s="1"/>
  <c r="E21" i="16"/>
  <c r="F21" i="16"/>
  <c r="I21" i="16"/>
  <c r="J21" i="16"/>
  <c r="M21" i="16"/>
  <c r="C19" i="16"/>
  <c r="C21" i="16" s="1"/>
  <c r="D19" i="16"/>
  <c r="D21" i="16" s="1"/>
  <c r="E19" i="16"/>
  <c r="F19" i="16"/>
  <c r="G19" i="16"/>
  <c r="G21" i="16" s="1"/>
  <c r="H19" i="16"/>
  <c r="H21" i="16" s="1"/>
  <c r="I19" i="16"/>
  <c r="J19" i="16"/>
  <c r="K19" i="16"/>
  <c r="K21" i="16" s="1"/>
  <c r="L19" i="16"/>
  <c r="L21" i="16" s="1"/>
  <c r="M19" i="16"/>
  <c r="B19" i="33"/>
  <c r="B21" i="33" s="1"/>
  <c r="B19" i="26"/>
  <c r="B22" i="26" s="1"/>
  <c r="B22" i="28"/>
  <c r="B21" i="28"/>
  <c r="B19" i="28"/>
  <c r="B19" i="3"/>
  <c r="B21" i="45"/>
  <c r="B19" i="45"/>
  <c r="G19" i="27"/>
  <c r="H19" i="27"/>
  <c r="I19" i="27"/>
  <c r="J19" i="27"/>
  <c r="K19" i="27"/>
  <c r="L19" i="27"/>
  <c r="B19" i="21"/>
  <c r="B21" i="21" s="1"/>
  <c r="B19" i="41"/>
  <c r="B21" i="41" s="1"/>
  <c r="B22" i="41" s="1"/>
  <c r="B21" i="40"/>
  <c r="B19" i="40"/>
  <c r="B22" i="40"/>
  <c r="M19" i="15" l="1"/>
  <c r="M21" i="15" s="1"/>
  <c r="L19" i="15"/>
  <c r="M19" i="2" l="1"/>
  <c r="K19" i="15"/>
  <c r="J19" i="15" l="1"/>
  <c r="I19" i="15" l="1"/>
  <c r="H19" i="15" l="1"/>
  <c r="H21" i="15" s="1"/>
  <c r="G19" i="15" l="1"/>
  <c r="F19" i="27" l="1"/>
  <c r="F19" i="15"/>
  <c r="E19" i="15" l="1"/>
  <c r="E19" i="27" l="1"/>
  <c r="D19" i="15" l="1"/>
  <c r="D21" i="15" s="1"/>
  <c r="B22" i="21"/>
  <c r="D21" i="3"/>
  <c r="D19" i="27"/>
  <c r="C19" i="15"/>
  <c r="C21" i="15" s="1"/>
  <c r="C21" i="3"/>
  <c r="C19" i="27"/>
  <c r="C21" i="27" s="1"/>
  <c r="B19" i="25"/>
  <c r="B21" i="25" s="1"/>
  <c r="B19" i="6"/>
  <c r="B21" i="6" s="1"/>
  <c r="B19" i="4"/>
  <c r="B21" i="4" s="1"/>
  <c r="B19" i="8"/>
  <c r="B21" i="8" s="1"/>
  <c r="B19" i="37"/>
  <c r="B21" i="37" s="1"/>
  <c r="B19" i="46"/>
  <c r="B21" i="46" s="1"/>
  <c r="B19" i="24"/>
  <c r="B21" i="24" s="1"/>
  <c r="B19" i="35"/>
  <c r="B21" i="35" s="1"/>
  <c r="B19" i="27"/>
  <c r="B21" i="27" s="1"/>
  <c r="B19" i="22"/>
  <c r="B21" i="22" s="1"/>
  <c r="B19" i="19"/>
  <c r="B21" i="19" s="1"/>
  <c r="B19" i="23"/>
  <c r="B21" i="23" s="1"/>
  <c r="L21" i="15"/>
  <c r="K21" i="15"/>
  <c r="J21" i="15"/>
  <c r="I21" i="15"/>
  <c r="G21" i="15"/>
  <c r="F21" i="15"/>
  <c r="E21" i="15"/>
  <c r="B19" i="15"/>
  <c r="B21" i="15" s="1"/>
  <c r="M21" i="3"/>
  <c r="L21" i="3"/>
  <c r="K21" i="3"/>
  <c r="J21" i="3"/>
  <c r="I21" i="3"/>
  <c r="H21" i="3"/>
  <c r="G21" i="3"/>
  <c r="F21" i="3"/>
  <c r="E21" i="3"/>
  <c r="B21" i="3"/>
  <c r="B19" i="16"/>
  <c r="B21" i="16" s="1"/>
  <c r="B19" i="17"/>
  <c r="B21" i="17" s="1"/>
  <c r="B19" i="14"/>
  <c r="B21" i="14" s="1"/>
  <c r="B21" i="9"/>
  <c r="B22" i="9" s="1"/>
  <c r="B19" i="12"/>
  <c r="B21" i="12" s="1"/>
  <c r="B19" i="7"/>
  <c r="B21" i="7" s="1"/>
  <c r="B19" i="5"/>
  <c r="B21" i="5" s="1"/>
  <c r="B19" i="2"/>
  <c r="B21" i="2" s="1"/>
  <c r="B19" i="29"/>
  <c r="B21" i="29" s="1"/>
  <c r="B22" i="23" l="1"/>
  <c r="B22" i="24"/>
  <c r="B22" i="8"/>
  <c r="B22" i="15"/>
  <c r="B22" i="19"/>
  <c r="B22" i="12"/>
  <c r="B22" i="27"/>
  <c r="B22" i="35"/>
  <c r="B19" i="20"/>
  <c r="B21" i="20" s="1"/>
  <c r="B22" i="2"/>
  <c r="B22" i="17"/>
  <c r="B22" i="4"/>
  <c r="B22" i="14"/>
  <c r="B22" i="16"/>
  <c r="B22" i="5"/>
  <c r="B22" i="22"/>
  <c r="B22" i="46"/>
  <c r="B22" i="29"/>
  <c r="B22" i="20" l="1"/>
  <c r="B22" i="45" l="1"/>
</calcChain>
</file>

<file path=xl/sharedStrings.xml><?xml version="1.0" encoding="utf-8"?>
<sst xmlns="http://schemas.openxmlformats.org/spreadsheetml/2006/main" count="1356" uniqueCount="83">
  <si>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</si>
  <si>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</si>
  <si>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</si>
  <si>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</si>
  <si>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</si>
  <si>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</si>
  <si>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</si>
  <si>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</si>
  <si>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</si>
  <si>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</si>
  <si>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</si>
  <si>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</si>
  <si>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</si>
  <si>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</si>
  <si>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</si>
  <si>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</si>
  <si>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</si>
  <si>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</si>
  <si>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</si>
  <si>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</si>
  <si>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</si>
  <si>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</si>
  <si>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</si>
  <si>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</si>
  <si>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</si>
  <si>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</si>
  <si>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</si>
  <si>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</si>
  <si>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</si>
  <si>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</si>
  <si>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</si>
  <si>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</si>
  <si>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</si>
  <si>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</si>
  <si>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</si>
  <si>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</si>
  <si>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</si>
  <si>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</si>
  <si>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</si>
  <si>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</si>
  <si>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 xml:space="preserve">                                                     </t>
  </si>
  <si>
    <t>VEREADOR Aderaldo de Oliveira  - DEMONSTRATIVO DA VERBA INDENIZATORIA 2018</t>
  </si>
  <si>
    <t>VEREADOR Ivan Moraes - DEMONSTRATIVO DA VERBA INDENIZATORIA 2018</t>
  </si>
  <si>
    <t>VEREADOR Ricardo Cruz- DEMONSTRATIVO DA VERBA INDENIZATORIA 2018</t>
  </si>
  <si>
    <t>VEREADOR Marília Arraes- DEMONSTRATIVO DA VERBA INDENIZATORIA 2018</t>
  </si>
  <si>
    <t>VEREADOR Felipe Francismar- DEMONSTRATIVO DA VERBA INDENIZATORIA 2018</t>
  </si>
  <si>
    <t>VEREADOR Jairo Britto - DEMONSTRATIVO DA VERBA INDENIZATORIA 2018</t>
  </si>
  <si>
    <t>VEREADOR Marcos di Bria - DEMONSTRATIVO DA VERBA INDENIZATORIA 2018</t>
  </si>
  <si>
    <t>VEREADOR Rodrigo Coutinho - DEMONSTRATIVO DA VERBA INDENIZATORIA 2018</t>
  </si>
  <si>
    <t>VEREADOR Daize Michelle- DEMONSTRATIVO DA VERBA INDENIZATORIA 2018</t>
  </si>
  <si>
    <t>VEREADOR Marco Aurélio - DEMONSTRATIVO DA VERBA INDENIZATORIA 2018</t>
  </si>
  <si>
    <t xml:space="preserve">      </t>
  </si>
  <si>
    <t>VEREADOR André Régis - DEMONSTRATIVO DA VERBA INDENIZATORIA 2018</t>
  </si>
  <si>
    <t>VEREADOR Antônio Luiz Neto - DEMONSTRATIVO DA VERBA INDENIZATORIA 2018</t>
  </si>
  <si>
    <t>VEREADOR Rafael Acioli - DEMONSTRATIVO DA VERBA INDENIZATORIA 2018</t>
  </si>
  <si>
    <t>VEREADOR Aerto Luna - DEMONSTRATIVO DA VERBA INDENIZATORIA 2018</t>
  </si>
  <si>
    <t>VEREADOR Aline Mariano - DEMONSTRATIVO DA VERBA INDENIZATORIA 2018</t>
  </si>
  <si>
    <t>VEREADOR Romerinho Jatobá - DEMONSTRATIVO DA VERBA INDENIZATORIA 2018</t>
  </si>
  <si>
    <t>VEREADOR Fred Ferreira - DEMONSTRATIVO DA VERBA INDENIZATORIA 2018</t>
  </si>
  <si>
    <t>VEREADOR Davi Muniz- DEMONSTRATIVO DA VERBA INDENIZATORIA 2018</t>
  </si>
  <si>
    <t>VEREADOR Júnior Bocão - DEMONSTRATIVO DA VERBA INDENIZATORIA 2018</t>
  </si>
  <si>
    <t>VEREADOR Aimée Silva - DEMONSTRATIVO DA VERBA INDENIZATORIA 2018</t>
  </si>
  <si>
    <t>VEREADOR Amaro Cipriano - DEMONSTRATIVO DA VERBA INDENIZATORIA 2018</t>
  </si>
  <si>
    <t>VEREADOR Almir Fernando - DEMONSTRATIVO DA VERBA INDENIZATORIA 2018</t>
  </si>
  <si>
    <t>VEREADOR Alcides Teixeira Neto - DEMONSTRATIVO DA VERBA INDENIZATORIA 2018</t>
  </si>
  <si>
    <t>VEREADOR Ana Lúcia - DEMONSTRATIVO DA VERBA INDENIZATORIA 2018</t>
  </si>
  <si>
    <t>VEREADOR Hélio Guabiraba - DEMONSTRATIVO DA VERBA INDENIZATORIA 2018</t>
  </si>
  <si>
    <t>VEREADOR Chico Kiko - DEMONSTRATIVO DA VERBA INDENIZATORIA 2018</t>
  </si>
  <si>
    <t>VEREADOR Eduardo Pereira - DEMONSTRATIVO DA VERBA INDENIZATORIA 2018</t>
  </si>
  <si>
    <t>VEREADOR Natália de Menudo - DEMONSTRATIVO DA VERBA INDENIZATORIA 2018</t>
  </si>
  <si>
    <t>VEREADOR Jayme Asfora - DEMONSTRATIVO DA VERBA INDENIZATORIA 2018</t>
  </si>
  <si>
    <t>VEREADOR Augusto Carreras - DEMONSTRATIVO DA VERBA INDENIZATORIA 2018</t>
  </si>
  <si>
    <t>VEREADOR  Benjamin da Saúde - DEMONSTRATIVO DA VERBA INDENIZATORIA 2018</t>
  </si>
  <si>
    <t>VEREADOR Carlos Gueiros - DEMONSTRATIVO DA VERBA INDENIZATORIA 2018</t>
  </si>
  <si>
    <t>VEREADOR Eduardo Marques - DEMONSTRATIVO DA VERBA INDENIZATORIA 2018</t>
  </si>
  <si>
    <t xml:space="preserve">VEREADOR Gilberto Alves - DEMONSTRATIVO DA VERBA INDENIZATORIA 2018       </t>
  </si>
  <si>
    <t>VEREADOR Rinaldo Júnior - DEMONSTRATIVO DA VERBA INDENIZATORIA 2018</t>
  </si>
  <si>
    <t>VEREADOR Renato Antunes - DEMONSTRATIVO DA VERBA INDENIZATORIA 2018</t>
  </si>
  <si>
    <t>VEREADOR Rogério di Lucca - DEMONSTRATIVO DA VERBA INDENIZATORIA 2018</t>
  </si>
  <si>
    <t>VEREADOR Romero Albuquerque - DEMONSTRATIVO DA VERBA INDENIZATORIA 2018</t>
  </si>
  <si>
    <t>VEREADOR Wanderson Sobral - DEMONSTRATIVO DA VERBA INDENIZATORIA 2018</t>
  </si>
  <si>
    <t xml:space="preserve">       </t>
  </si>
  <si>
    <t xml:space="preserve">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</si>
</sst>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0" fontId="3" fillId="0" borderId="7" xfId="0" applyNumberFormat="1" applyFont="1" applyFill="1" applyBorder="1" applyAlignment="1">
      <alignment horizontal="justify" vertical="top" wrapText="1"/>
    </xf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43" fontId="7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11" fillId="0" borderId="6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43" fontId="11" fillId="2" borderId="4" xfId="1" applyFont="1" applyFill="1" applyBorder="1" applyAlignment="1">
      <alignment horizontal="center"/>
    </xf>
    <xf numFmtId="0" fontId="10" fillId="0" borderId="10" xfId="0" applyFont="1" applyFill="1" applyBorder="1"/>
    <xf numFmtId="43" fontId="11" fillId="2" borderId="8" xfId="1" applyFont="1" applyFill="1" applyBorder="1" applyAlignment="1">
      <alignment horizontal="center"/>
    </xf>
    <xf numFmtId="43" fontId="11" fillId="0" borderId="8" xfId="1" applyFont="1" applyFill="1" applyBorder="1" applyAlignment="1">
      <alignment horizontal="center"/>
    </xf>
    <xf numFmtId="43" fontId="11" fillId="0" borderId="8" xfId="1" applyFont="1" applyFill="1" applyBorder="1"/>
    <xf numFmtId="2" fontId="11" fillId="0" borderId="8" xfId="1" applyNumberFormat="1" applyFont="1" applyFill="1" applyBorder="1"/>
    <xf numFmtId="0" fontId="10" fillId="0" borderId="0" xfId="0" applyFont="1" applyFill="1" applyBorder="1"/>
    <xf numFmtId="0" fontId="7" fillId="2" borderId="14" xfId="0" applyFont="1" applyFill="1" applyBorder="1"/>
    <xf numFmtId="43" fontId="3" fillId="0" borderId="6" xfId="1" applyFont="1" applyFill="1" applyBorder="1" applyAlignment="1">
      <alignment horizontal="center"/>
    </xf>
    <xf numFmtId="43" fontId="11" fillId="3" borderId="5" xfId="1" applyFont="1" applyFill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43" fontId="12" fillId="0" borderId="4" xfId="1" applyFont="1" applyFill="1" applyBorder="1" applyAlignment="1">
      <alignment horizontal="center"/>
    </xf>
    <xf numFmtId="43" fontId="12" fillId="0" borderId="3" xfId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A26" sqref="A26"/>
    </sheetView>
  </sheetViews>
  <sheetFormatPr defaultRowHeight="12.75" x14ac:dyDescent="0.2"/>
  <cols>
    <col min="1" max="1" width="44" style="21" customWidth="1"/>
    <col min="2" max="2" width="9.85546875" style="15" customWidth="1"/>
    <col min="3" max="3" width="9.28515625" style="15" customWidth="1"/>
    <col min="4" max="4" width="9.140625" style="16" customWidth="1"/>
    <col min="5" max="5" width="9" style="16" bestFit="1" customWidth="1"/>
    <col min="6" max="7" width="8.85546875" style="16" customWidth="1"/>
    <col min="8" max="8" width="9" style="16" customWidth="1"/>
    <col min="9" max="9" width="9" style="16" bestFit="1" customWidth="1"/>
    <col min="10" max="10" width="9.5703125" style="16" customWidth="1"/>
    <col min="11" max="11" width="10.2851562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4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4" ht="21.75" thickBot="1" x14ac:dyDescent="0.25">
      <c r="A2" s="47" t="s">
        <v>41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4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4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25.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4350</v>
      </c>
      <c r="C12" s="32">
        <v>4060</v>
      </c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/>
      <c r="E15" s="30" t="s">
        <v>37</v>
      </c>
      <c r="F15" s="32"/>
      <c r="G15" s="32"/>
      <c r="H15" s="32"/>
      <c r="I15" s="32"/>
      <c r="J15" s="32"/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617</v>
      </c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C19" si="0">SUM(B5:B18)</f>
        <v>4350</v>
      </c>
      <c r="C19" s="28">
        <f t="shared" si="0"/>
        <v>4677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>
        <v>77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4350</v>
      </c>
      <c r="C21" s="28">
        <f>C19-C20</f>
        <v>4600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4350</v>
      </c>
      <c r="C22" s="37">
        <f>AVERAGE($B21:C21)</f>
        <v>4475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22" sqref="C22"/>
    </sheetView>
  </sheetViews>
  <sheetFormatPr defaultRowHeight="12.75" x14ac:dyDescent="0.2"/>
  <cols>
    <col min="1" max="1" width="51" style="2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3720</v>
      </c>
      <c r="C12" s="32">
        <v>3360</v>
      </c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880</v>
      </c>
      <c r="C15" s="30">
        <v>886.6</v>
      </c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C19" si="0">SUM(B5:B18)</f>
        <v>4600</v>
      </c>
      <c r="C19" s="28">
        <f t="shared" si="0"/>
        <v>4246.6000000000004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4246.6000000000004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4423.3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 t="s">
        <v>82</v>
      </c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2" zoomScaleNormal="100" workbookViewId="0">
      <selection activeCell="C22" sqref="C22"/>
    </sheetView>
  </sheetViews>
  <sheetFormatPr defaultRowHeight="12.75" x14ac:dyDescent="0.2"/>
  <cols>
    <col min="1" max="1" width="57.42578125" style="2" customWidth="1"/>
    <col min="2" max="2" width="9.28515625" style="10" customWidth="1"/>
    <col min="3" max="3" width="10" style="10" customWidth="1"/>
    <col min="4" max="4" width="9.28515625" style="11" customWidth="1"/>
    <col min="5" max="5" width="10.28515625" style="11" bestFit="1" customWidth="1"/>
    <col min="6" max="7" width="9" style="11" bestFit="1" customWidth="1"/>
    <col min="8" max="9" width="8.7109375" style="11" customWidth="1"/>
    <col min="10" max="10" width="8.85546875" style="11" customWidth="1"/>
    <col min="11" max="11" width="9.28515625" style="11" customWidth="1"/>
    <col min="12" max="12" width="9" style="11" customWidth="1"/>
    <col min="13" max="13" width="8.7109375" style="1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5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/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2"/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5"/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>
        <v>4200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 t="s">
        <v>35</v>
      </c>
      <c r="C21" s="28">
        <f>C19-C20</f>
        <v>4200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v>0</v>
      </c>
      <c r="C22" s="37">
        <f>AVERAGE($B21:C21)</f>
        <v>4200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1" sqref="B21"/>
    </sheetView>
  </sheetViews>
  <sheetFormatPr defaultRowHeight="12.75" x14ac:dyDescent="0.2"/>
  <cols>
    <col min="1" max="1" width="59.140625" style="21" customWidth="1"/>
    <col min="2" max="3" width="9" style="15" bestFit="1" customWidth="1"/>
    <col min="4" max="9" width="9" style="16" bestFit="1" customWidth="1"/>
    <col min="10" max="10" width="9.42578125" style="16" customWidth="1"/>
    <col min="11" max="11" width="9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2500</v>
      </c>
      <c r="C5" s="30">
        <v>2500</v>
      </c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592.32000000000005</v>
      </c>
      <c r="C7" s="30">
        <v>363.29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42</v>
      </c>
      <c r="C8" s="30">
        <v>40.18</v>
      </c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549.9</v>
      </c>
      <c r="C9" s="30">
        <v>549.9</v>
      </c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283.35000000000002</v>
      </c>
      <c r="C10" s="30">
        <v>338.38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107.5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650</v>
      </c>
      <c r="C18" s="35">
        <v>700</v>
      </c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C19" si="0">SUM(B5:B18)</f>
        <v>4617.57</v>
      </c>
      <c r="C19" s="28">
        <f t="shared" si="0"/>
        <v>4599.25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18.22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4599.3499999999995</v>
      </c>
      <c r="C21" s="28">
        <f>C19-C20</f>
        <v>4599.25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4599.3499999999995</v>
      </c>
      <c r="C22" s="37">
        <f>AVERAGE($B21:C21)</f>
        <v>4599.2999999999993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activeCell="C23" sqref="C23"/>
    </sheetView>
  </sheetViews>
  <sheetFormatPr defaultRowHeight="12.75" x14ac:dyDescent="0.2"/>
  <cols>
    <col min="1" max="1" width="68.85546875" style="2" customWidth="1"/>
    <col min="2" max="2" width="9.28515625" style="10" customWidth="1"/>
    <col min="3" max="3" width="10.42578125" style="10" customWidth="1"/>
    <col min="4" max="4" width="11.140625" style="11" customWidth="1"/>
    <col min="5" max="5" width="9" style="11" bestFit="1" customWidth="1"/>
    <col min="6" max="6" width="10.85546875" style="11" customWidth="1"/>
    <col min="7" max="7" width="9.28515625" style="11" customWidth="1"/>
    <col min="8" max="8" width="9.42578125" style="11" customWidth="1"/>
    <col min="9" max="9" width="9" style="11" bestFit="1" customWidth="1"/>
    <col min="10" max="10" width="9.7109375" style="11" customWidth="1"/>
    <col min="11" max="11" width="9.5703125" style="11" customWidth="1"/>
    <col min="12" max="12" width="11.7109375" style="11" customWidth="1"/>
    <col min="13" max="13" width="13" style="1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5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/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2"/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12" customFormat="1" x14ac:dyDescent="0.2">
      <c r="A15" s="9" t="s">
        <v>30</v>
      </c>
      <c r="B15" s="32"/>
      <c r="C15" s="32">
        <f>92.55+249.67</f>
        <v>342.21999999999997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x14ac:dyDescent="0.2">
      <c r="A16" s="8" t="s">
        <v>31</v>
      </c>
      <c r="B16" s="32"/>
      <c r="C16" s="30">
        <v>1189.9000000000001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0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0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>
        <f>SUM(C5:C18)</f>
        <v>1532.1200000000001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f>C19-C20</f>
        <v>1532.1200000000001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>
        <f>AVERAGE($B21:C21)</f>
        <v>766.06000000000006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">
      <c r="B25" s="10" t="s">
        <v>18</v>
      </c>
    </row>
    <row r="33" spans="13:13" x14ac:dyDescent="0.2">
      <c r="M33" s="11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23" sqref="C23"/>
    </sheetView>
  </sheetViews>
  <sheetFormatPr defaultRowHeight="12.75" x14ac:dyDescent="0.2"/>
  <cols>
    <col min="1" max="1" width="64.5703125" style="21" customWidth="1"/>
    <col min="2" max="2" width="10.855468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900</v>
      </c>
      <c r="C5" s="30">
        <v>900</v>
      </c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2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3915</v>
      </c>
      <c r="C12" s="30">
        <f>2380+1280</f>
        <v>3660</v>
      </c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4815</v>
      </c>
      <c r="C19" s="28">
        <f>SUM(C5:C18)</f>
        <v>4560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215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4560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4580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23" sqref="D23"/>
    </sheetView>
  </sheetViews>
  <sheetFormatPr defaultRowHeight="12.75" x14ac:dyDescent="0.2"/>
  <cols>
    <col min="1" max="1" width="60.7109375" style="21" customWidth="1"/>
    <col min="2" max="3" width="9" style="15" bestFit="1" customWidth="1"/>
    <col min="4" max="7" width="9" style="16" bestFit="1" customWidth="1"/>
    <col min="8" max="8" width="8.85546875" style="16" bestFit="1" customWidth="1"/>
    <col min="9" max="10" width="9" style="16" bestFit="1" customWidth="1"/>
    <col min="11" max="11" width="8.85546875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4000</v>
      </c>
      <c r="C5" s="30">
        <v>4000</v>
      </c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318.62</v>
      </c>
      <c r="C7" s="30">
        <v>562.55999999999995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179.78</v>
      </c>
      <c r="C8" s="30">
        <v>179.78</v>
      </c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368.52</v>
      </c>
      <c r="C9" s="30">
        <v>368.52</v>
      </c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153.58000000000001</v>
      </c>
      <c r="C10" s="30">
        <v>368.44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22" customFormat="1" x14ac:dyDescent="0.2">
      <c r="A11" s="7" t="s">
        <v>26</v>
      </c>
      <c r="B11" s="32"/>
      <c r="C11" s="32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/>
      <c r="C12" s="32">
        <v>0</v>
      </c>
      <c r="D12" s="30">
        <v>0</v>
      </c>
      <c r="E12" s="30">
        <v>0</v>
      </c>
      <c r="F12" s="30">
        <v>0</v>
      </c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2">
        <v>0</v>
      </c>
      <c r="C13" s="32">
        <v>0</v>
      </c>
      <c r="D13" s="30">
        <v>0</v>
      </c>
      <c r="E13" s="30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0">
        <v>0</v>
      </c>
      <c r="E14" s="30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0">
        <v>0</v>
      </c>
      <c r="E15" s="32" t="s">
        <v>37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0">
        <v>0</v>
      </c>
      <c r="E16" s="33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0">
        <v>0</v>
      </c>
      <c r="E17" s="33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>
        <v>0</v>
      </c>
      <c r="D18" s="30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5020.5</v>
      </c>
      <c r="C19" s="28">
        <f t="shared" si="0"/>
        <v>5479.2999999999984</v>
      </c>
      <c r="D19" s="28">
        <f t="shared" si="0"/>
        <v>0</v>
      </c>
      <c r="E19" s="28">
        <f t="shared" si="0"/>
        <v>0</v>
      </c>
      <c r="F19" s="28">
        <f t="shared" si="0"/>
        <v>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420.5</v>
      </c>
      <c r="C20" s="32">
        <v>879.3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 t="shared" ref="C21:M21" si="1">C19-C20</f>
        <v>4599.9999999999982</v>
      </c>
      <c r="D21" s="28">
        <f t="shared" si="1"/>
        <v>0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4599.9999999999991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22" sqref="C22"/>
    </sheetView>
  </sheetViews>
  <sheetFormatPr defaultRowHeight="12.75" x14ac:dyDescent="0.2"/>
  <cols>
    <col min="1" max="1" width="56.42578125" style="2" customWidth="1"/>
    <col min="2" max="2" width="10.140625" style="10" customWidth="1"/>
    <col min="3" max="3" width="9" style="10" customWidth="1"/>
    <col min="4" max="9" width="9" style="11" bestFit="1" customWidth="1"/>
    <col min="10" max="10" width="10" style="11" bestFit="1" customWidth="1"/>
    <col min="11" max="11" width="8.7109375" style="11" customWidth="1"/>
    <col min="12" max="12" width="9" style="11" customWidth="1"/>
    <col min="13" max="13" width="9.5703125" style="1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49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5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0</v>
      </c>
      <c r="C12" s="32">
        <v>0</v>
      </c>
      <c r="D12" s="32">
        <v>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3"/>
    </row>
    <row r="14" spans="1:13" s="1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0">
        <v>0</v>
      </c>
      <c r="G14" s="32">
        <v>0</v>
      </c>
      <c r="H14" s="32">
        <v>0</v>
      </c>
      <c r="I14" s="32">
        <v>0</v>
      </c>
      <c r="J14" s="30">
        <v>0</v>
      </c>
      <c r="K14" s="30">
        <v>0</v>
      </c>
      <c r="L14" s="32">
        <v>0</v>
      </c>
      <c r="M14" s="33"/>
    </row>
    <row r="15" spans="1:13" s="6" customFormat="1" x14ac:dyDescent="0.2">
      <c r="A15" s="9" t="s">
        <v>30</v>
      </c>
      <c r="B15" s="35">
        <v>1769.04</v>
      </c>
      <c r="C15" s="32">
        <f>339.74+167.82+125.9+1180.03</f>
        <v>1813.49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0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10">
        <v>1400</v>
      </c>
      <c r="C18" s="32">
        <v>2460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3169.04</v>
      </c>
      <c r="C19" s="28">
        <f>SUM(C5:C18)</f>
        <v>4273.49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>
        <v>132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3169.04</v>
      </c>
      <c r="C21" s="28">
        <f t="shared" ref="C21:M21" si="0">C19-C20</f>
        <v>4141.49</v>
      </c>
      <c r="D21" s="28">
        <f t="shared" si="0"/>
        <v>0</v>
      </c>
      <c r="E21" s="28">
        <f t="shared" si="0"/>
        <v>0</v>
      </c>
      <c r="F21" s="28">
        <f t="shared" si="0"/>
        <v>0</v>
      </c>
      <c r="G21" s="28">
        <f t="shared" si="0"/>
        <v>0</v>
      </c>
      <c r="H21" s="28">
        <f t="shared" si="0"/>
        <v>0</v>
      </c>
      <c r="I21" s="28">
        <f t="shared" si="0"/>
        <v>0</v>
      </c>
      <c r="J21" s="28">
        <f t="shared" si="0"/>
        <v>0</v>
      </c>
      <c r="K21" s="28">
        <f t="shared" si="0"/>
        <v>0</v>
      </c>
      <c r="L21" s="28">
        <f t="shared" si="0"/>
        <v>0</v>
      </c>
      <c r="M21" s="28">
        <f t="shared" si="0"/>
        <v>0</v>
      </c>
    </row>
    <row r="22" spans="1:13" ht="13.5" thickBot="1" x14ac:dyDescent="0.25">
      <c r="A22" s="36" t="s">
        <v>12</v>
      </c>
      <c r="B22" s="37">
        <f>AVERAGE(B21)</f>
        <v>3169.04</v>
      </c>
      <c r="C22" s="37">
        <f>AVERAGE($B21:C21)</f>
        <v>3655.2649999999999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23" sqref="C23"/>
    </sheetView>
  </sheetViews>
  <sheetFormatPr defaultRowHeight="12.75" x14ac:dyDescent="0.2"/>
  <cols>
    <col min="1" max="1" width="63.28515625" style="21" customWidth="1"/>
    <col min="2" max="3" width="9" style="15" bestFit="1" customWidth="1"/>
    <col min="4" max="10" width="9" style="16" bestFit="1" customWidth="1"/>
    <col min="11" max="11" width="9" style="16" customWidth="1"/>
    <col min="12" max="12" width="9" style="16" bestFit="1" customWidth="1"/>
    <col min="13" max="13" width="9.28515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3200</v>
      </c>
      <c r="C5" s="30">
        <v>3200</v>
      </c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1400</v>
      </c>
      <c r="C12" s="32">
        <v>1400</v>
      </c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C19" si="0">SUM(B5:B18)</f>
        <v>4600</v>
      </c>
      <c r="C19" s="28">
        <f t="shared" si="0"/>
        <v>4600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D24" sqref="D24"/>
    </sheetView>
  </sheetViews>
  <sheetFormatPr defaultRowHeight="12.75" x14ac:dyDescent="0.2"/>
  <cols>
    <col min="1" max="1" width="59.140625" style="21" customWidth="1"/>
    <col min="2" max="2" width="9" style="15" customWidth="1"/>
    <col min="3" max="3" width="7.85546875" style="15" bestFit="1" customWidth="1"/>
    <col min="4" max="9" width="7.85546875" style="16" bestFit="1" customWidth="1"/>
    <col min="10" max="10" width="8.5703125" style="16" customWidth="1"/>
    <col min="11" max="12" width="7.85546875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"/>
    </sheetView>
  </sheetViews>
  <sheetFormatPr defaultRowHeight="12.75" x14ac:dyDescent="0.2"/>
  <cols>
    <col min="1" max="1" width="70" style="21" customWidth="1"/>
    <col min="2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45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3720</v>
      </c>
      <c r="C12" s="32">
        <v>3360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3720</v>
      </c>
      <c r="C19" s="28">
        <f>SUM(C5:C18)</f>
        <v>3360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3720</v>
      </c>
      <c r="C21" s="28">
        <f>C19-C20</f>
        <v>3360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3720</v>
      </c>
      <c r="C22" s="37">
        <f>AVERAGE($B21:C21)</f>
        <v>3540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22" sqref="C22"/>
    </sheetView>
  </sheetViews>
  <sheetFormatPr defaultRowHeight="12" x14ac:dyDescent="0.2"/>
  <cols>
    <col min="1" max="1" width="51.7109375" style="3" customWidth="1"/>
    <col min="2" max="2" width="9" style="10" customWidth="1"/>
    <col min="3" max="3" width="9.140625" style="10" customWidth="1"/>
    <col min="4" max="7" width="9" style="11" bestFit="1" customWidth="1"/>
    <col min="8" max="8" width="8.7109375" style="11" customWidth="1"/>
    <col min="9" max="9" width="9" style="11" bestFit="1" customWidth="1"/>
    <col min="10" max="10" width="9.42578125" style="11" customWidth="1"/>
    <col min="11" max="12" width="9" style="11" customWidth="1"/>
    <col min="13" max="13" width="9" style="11" bestFit="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s="5" customFormat="1" ht="21.75" thickBot="1" x14ac:dyDescent="0.25">
      <c r="A2" s="47" t="s">
        <v>55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1119.69</v>
      </c>
      <c r="C7" s="30">
        <v>500.16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118.22</v>
      </c>
      <c r="C8" s="30">
        <v>142.66</v>
      </c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>
        <v>418.52</v>
      </c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2.75" x14ac:dyDescent="0.2">
      <c r="A10" s="31" t="s">
        <v>25</v>
      </c>
      <c r="B10" s="30">
        <v>309.56</v>
      </c>
      <c r="C10" s="30">
        <v>314.2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0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ht="12.75" x14ac:dyDescent="0.2">
      <c r="A13" s="8" t="s">
        <v>28</v>
      </c>
      <c r="B13" s="32">
        <v>0</v>
      </c>
      <c r="C13" s="32"/>
      <c r="D13" s="32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>
        <v>0</v>
      </c>
      <c r="C14" s="32"/>
      <c r="D14" s="32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>
        <v>323</v>
      </c>
      <c r="C15" s="32">
        <f>75+397.25+35.3</f>
        <v>507.55</v>
      </c>
      <c r="D15" s="32"/>
      <c r="E15" s="33"/>
      <c r="F15" s="32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3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1870.47</v>
      </c>
      <c r="C19" s="28">
        <f>SUM(C5:C18)</f>
        <v>1883.0900000000001</v>
      </c>
      <c r="D19" s="28"/>
      <c r="E19" s="28"/>
      <c r="F19" s="28"/>
      <c r="G19" s="28"/>
      <c r="H19" s="28"/>
      <c r="I19" s="28"/>
      <c r="J19" s="28"/>
      <c r="K19" s="28"/>
      <c r="L19" s="28"/>
      <c r="M19" s="28">
        <f t="shared" ref="M19" si="0">SUM(M5:M18)</f>
        <v>0</v>
      </c>
    </row>
    <row r="20" spans="1:13" ht="13.5" thickBot="1" x14ac:dyDescent="0.25">
      <c r="A20" s="36" t="s">
        <v>14</v>
      </c>
      <c r="B20" s="29">
        <v>0</v>
      </c>
      <c r="C20" s="32">
        <f>32.19+1+1.31</f>
        <v>34.5</v>
      </c>
      <c r="D20" s="32"/>
      <c r="E20" s="32"/>
      <c r="F20" s="32"/>
      <c r="G20" s="32"/>
      <c r="H20" s="32"/>
      <c r="I20" s="32"/>
      <c r="J20" s="32"/>
      <c r="K20" s="32"/>
      <c r="L20" s="32"/>
      <c r="M20" s="32">
        <v>0</v>
      </c>
    </row>
    <row r="21" spans="1:13" ht="13.5" thickBot="1" x14ac:dyDescent="0.25">
      <c r="A21" s="27" t="s">
        <v>15</v>
      </c>
      <c r="B21" s="28">
        <f>B19-B20</f>
        <v>1870.47</v>
      </c>
      <c r="C21" s="28">
        <f>C19-C20</f>
        <v>1848.5900000000001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1870.47</v>
      </c>
      <c r="C22" s="37">
        <f>AVERAGE($B21:C21)</f>
        <v>1859.5300000000002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18" sqref="E18"/>
    </sheetView>
  </sheetViews>
  <sheetFormatPr defaultRowHeight="12.75" x14ac:dyDescent="0.2"/>
  <cols>
    <col min="1" max="1" width="68.140625" style="21" customWidth="1"/>
    <col min="2" max="3" width="9" style="15" bestFit="1" customWidth="1"/>
    <col min="4" max="4" width="9.140625" style="16" bestFit="1" customWidth="1"/>
    <col min="5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4753.33</v>
      </c>
      <c r="C12" s="32">
        <v>4293.33</v>
      </c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4753.33</v>
      </c>
      <c r="C19" s="28">
        <v>4293.33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153.33000000000001</v>
      </c>
      <c r="C20" s="32">
        <v>0.09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4293.24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4446.62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C23" sqref="C23"/>
    </sheetView>
  </sheetViews>
  <sheetFormatPr defaultRowHeight="12.75" x14ac:dyDescent="0.2"/>
  <cols>
    <col min="1" max="1" width="63" style="21" customWidth="1"/>
    <col min="2" max="3" width="9" style="15" bestFit="1" customWidth="1"/>
    <col min="4" max="11" width="9" style="16" bestFit="1" customWidth="1"/>
    <col min="12" max="12" width="9.42578125" style="16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4" ht="21.75" thickBot="1" x14ac:dyDescent="0.25">
      <c r="A2" s="47" t="s">
        <v>75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4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4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4553</v>
      </c>
      <c r="C12" s="32">
        <v>4299.5</v>
      </c>
      <c r="D12" s="32"/>
      <c r="E12" s="32"/>
      <c r="F12" s="33"/>
      <c r="G12" s="33"/>
      <c r="H12" s="33"/>
      <c r="I12" s="34"/>
      <c r="J12" s="33"/>
      <c r="K12" s="33"/>
      <c r="L12" s="33"/>
      <c r="M12" s="33"/>
      <c r="N12" s="25"/>
    </row>
    <row r="13" spans="1:14" s="20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3">
        <v>0</v>
      </c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3">
        <v>0</v>
      </c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>
        <v>0</v>
      </c>
      <c r="D16" s="32">
        <v>0</v>
      </c>
      <c r="E16" s="33">
        <v>0</v>
      </c>
      <c r="F16" s="33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3">
        <v>0</v>
      </c>
      <c r="F17" s="33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0</v>
      </c>
      <c r="D18" s="35">
        <v>0</v>
      </c>
      <c r="E18" s="32">
        <v>0</v>
      </c>
      <c r="F18" s="32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4553</v>
      </c>
      <c r="C19" s="28">
        <f t="shared" si="0"/>
        <v>4299.5</v>
      </c>
      <c r="D19" s="28">
        <f t="shared" si="0"/>
        <v>0</v>
      </c>
      <c r="E19" s="28">
        <f t="shared" si="0"/>
        <v>0</v>
      </c>
      <c r="F19" s="28">
        <f t="shared" si="0"/>
        <v>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0</v>
      </c>
      <c r="C20" s="32">
        <v>0</v>
      </c>
      <c r="D20" s="32">
        <v>0</v>
      </c>
      <c r="E20" s="32">
        <v>0</v>
      </c>
      <c r="F20" s="32"/>
      <c r="G20" s="32"/>
      <c r="H20" s="32"/>
      <c r="I20" s="32"/>
      <c r="J20" s="32"/>
      <c r="K20" s="32">
        <v>0</v>
      </c>
      <c r="L20" s="32">
        <v>0</v>
      </c>
      <c r="M20" s="32">
        <v>0</v>
      </c>
    </row>
    <row r="21" spans="1:13" ht="13.5" thickBot="1" x14ac:dyDescent="0.25">
      <c r="A21" s="27" t="s">
        <v>15</v>
      </c>
      <c r="B21" s="28">
        <f>B19-B20</f>
        <v>4553</v>
      </c>
      <c r="C21" s="28">
        <f t="shared" ref="C21:M21" si="1">C19-C20</f>
        <v>4299.5</v>
      </c>
      <c r="D21" s="28">
        <f t="shared" si="1"/>
        <v>0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4553</v>
      </c>
      <c r="C22" s="37">
        <f>AVERAGE($B21:C21)</f>
        <v>4426.25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22" sqref="C22"/>
    </sheetView>
  </sheetViews>
  <sheetFormatPr defaultRowHeight="12.75" x14ac:dyDescent="0.2"/>
  <cols>
    <col min="1" max="1" width="67.85546875" style="21" customWidth="1"/>
    <col min="2" max="2" width="10.140625" style="15" customWidth="1"/>
    <col min="3" max="3" width="9" style="15" bestFit="1" customWidth="1"/>
    <col min="4" max="8" width="9" style="16" bestFit="1" customWidth="1"/>
    <col min="9" max="9" width="10" style="16" bestFit="1" customWidth="1"/>
    <col min="10" max="10" width="9" style="16" bestFit="1" customWidth="1"/>
    <col min="11" max="11" width="8.85546875" style="16" customWidth="1"/>
    <col min="12" max="12" width="9" style="16" bestFit="1" customWidth="1"/>
    <col min="13" max="13" width="9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6000</v>
      </c>
      <c r="C12" s="32">
        <v>5600</v>
      </c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6000</v>
      </c>
      <c r="C19" s="28">
        <f t="shared" si="0"/>
        <v>5600</v>
      </c>
      <c r="D19" s="28">
        <f t="shared" si="0"/>
        <v>0</v>
      </c>
      <c r="E19" s="28">
        <f t="shared" si="0"/>
        <v>0</v>
      </c>
      <c r="F19" s="28">
        <f t="shared" si="0"/>
        <v>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1400</v>
      </c>
      <c r="C20" s="32">
        <v>1000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C22" sqref="C22"/>
    </sheetView>
  </sheetViews>
  <sheetFormatPr defaultRowHeight="12.75" x14ac:dyDescent="0.2"/>
  <cols>
    <col min="1" max="1" width="59.5703125" style="21" customWidth="1"/>
    <col min="2" max="2" width="9.7109375" style="15" customWidth="1"/>
    <col min="3" max="3" width="9" style="15" bestFit="1" customWidth="1"/>
    <col min="4" max="6" width="9" style="16" bestFit="1" customWidth="1"/>
    <col min="7" max="8" width="9.5703125" style="16" bestFit="1" customWidth="1"/>
    <col min="9" max="12" width="9" style="16" bestFit="1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4" ht="21.75" thickBot="1" x14ac:dyDescent="0.25">
      <c r="A2" s="47" t="s">
        <v>42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4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4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x14ac:dyDescent="0.2">
      <c r="A5" s="7" t="s">
        <v>20</v>
      </c>
      <c r="B5" s="30">
        <v>1503.9</v>
      </c>
      <c r="C5" s="30">
        <v>1503.9</v>
      </c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469.16</v>
      </c>
      <c r="C6" s="30">
        <v>477.48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426.99</v>
      </c>
      <c r="C7" s="30">
        <v>466.12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78.459999999999994</v>
      </c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1281.3800000000001</v>
      </c>
      <c r="C10" s="30">
        <f>425+335.02+605.65</f>
        <v>1365.67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178.95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8" t="s">
        <v>33</v>
      </c>
      <c r="B18" s="32"/>
      <c r="C18" s="32"/>
      <c r="D18" s="33"/>
      <c r="E18" s="30"/>
      <c r="F18" s="33"/>
      <c r="G18" s="33"/>
      <c r="H18" s="33"/>
      <c r="I18" s="33"/>
      <c r="J18" s="33"/>
      <c r="K18" s="33"/>
      <c r="L18" s="33"/>
      <c r="M18" s="33"/>
    </row>
    <row r="19" spans="1:13" ht="13.5" thickBot="1" x14ac:dyDescent="0.25">
      <c r="A19" s="27" t="s">
        <v>34</v>
      </c>
      <c r="B19" s="28">
        <f t="shared" ref="B19:C19" si="0">SUM(B5:B18)</f>
        <v>3860.38</v>
      </c>
      <c r="C19" s="28">
        <f t="shared" si="0"/>
        <v>3891.63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178.95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3681.4300000000003</v>
      </c>
      <c r="C21" s="28">
        <f>C19-C20</f>
        <v>3891.63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3681.4300000000003</v>
      </c>
      <c r="C22" s="37">
        <f>AVERAGE($B21:C21)</f>
        <v>3786.53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C22" sqref="C22"/>
    </sheetView>
  </sheetViews>
  <sheetFormatPr defaultRowHeight="12.75" x14ac:dyDescent="0.2"/>
  <cols>
    <col min="1" max="1" width="58.28515625" style="21" customWidth="1"/>
    <col min="2" max="2" width="9.7109375" style="15" customWidth="1"/>
    <col min="3" max="3" width="8.7109375" style="15" bestFit="1" customWidth="1"/>
    <col min="4" max="8" width="7.85546875" style="16" bestFit="1" customWidth="1"/>
    <col min="9" max="11" width="9" style="16" bestFit="1" customWidth="1"/>
    <col min="12" max="12" width="8.85546875" style="16" customWidth="1"/>
    <col min="13" max="13" width="10.140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3150</v>
      </c>
      <c r="C5" s="30">
        <v>3150</v>
      </c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236.87</v>
      </c>
      <c r="C10" s="30">
        <v>234.89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150.69999999999999</v>
      </c>
      <c r="C15" s="32">
        <v>119.51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2">
        <v>0</v>
      </c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35">
        <v>0</v>
      </c>
      <c r="C18" s="35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28">
        <f t="shared" ref="B19:C19" si="0">SUM(B5:B18)</f>
        <v>3537.5699999999997</v>
      </c>
      <c r="C19" s="28">
        <f t="shared" si="0"/>
        <v>3504.4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18" t="s">
        <v>38</v>
      </c>
    </row>
    <row r="20" spans="1:14" ht="13.5" thickBot="1" x14ac:dyDescent="0.25">
      <c r="A20" s="36" t="s">
        <v>14</v>
      </c>
      <c r="B20" s="29">
        <v>0</v>
      </c>
      <c r="C20" s="32">
        <v>4.6500000000000004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4" ht="13.5" thickBot="1" x14ac:dyDescent="0.25">
      <c r="A21" s="27" t="s">
        <v>15</v>
      </c>
      <c r="B21" s="28">
        <f>B19-B20</f>
        <v>3537.5699999999997</v>
      </c>
      <c r="C21" s="28">
        <f>C19-C20</f>
        <v>3499.75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4" ht="13.5" thickBot="1" x14ac:dyDescent="0.25">
      <c r="A22" s="36" t="s">
        <v>12</v>
      </c>
      <c r="B22" s="37">
        <f>AVERAGE(B21)</f>
        <v>3537.5699999999997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</row>
    <row r="25" spans="1:14" x14ac:dyDescent="0.2">
      <c r="E25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23" sqref="C23"/>
    </sheetView>
  </sheetViews>
  <sheetFormatPr defaultRowHeight="12.75" x14ac:dyDescent="0.2"/>
  <cols>
    <col min="1" max="1" width="62" style="21" customWidth="1"/>
    <col min="2" max="2" width="10" style="15" customWidth="1"/>
    <col min="3" max="3" width="9" style="15" bestFit="1" customWidth="1"/>
    <col min="4" max="8" width="9" style="16" bestFit="1" customWidth="1"/>
    <col min="9" max="9" width="9" style="16" customWidth="1"/>
    <col min="10" max="12" width="9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46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2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 t="s">
        <v>17</v>
      </c>
      <c r="C6" s="30"/>
      <c r="D6" s="30"/>
      <c r="E6" s="30"/>
      <c r="F6" s="32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2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2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2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2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1950</v>
      </c>
      <c r="C12" s="32">
        <v>1820</v>
      </c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3"/>
      <c r="F13" s="32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C19" si="0">SUM(B5:B18)</f>
        <v>1950</v>
      </c>
      <c r="C19" s="28">
        <f t="shared" si="0"/>
        <v>1820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29">
        <v>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1950</v>
      </c>
      <c r="C21" s="28">
        <f>C19-C20</f>
        <v>1820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1950</v>
      </c>
      <c r="C22" s="37">
        <f>AVERAGE($B21:C21)</f>
        <v>1885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14" sqref="D14"/>
    </sheetView>
  </sheetViews>
  <sheetFormatPr defaultRowHeight="12.75" x14ac:dyDescent="0.2"/>
  <cols>
    <col min="1" max="1" width="65.28515625" style="21" customWidth="1"/>
    <col min="2" max="2" width="9.71093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4699.91</v>
      </c>
      <c r="C12" s="30">
        <v>4245</v>
      </c>
      <c r="D12" s="30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/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0"/>
      <c r="D18" s="32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4699.91</v>
      </c>
      <c r="C19" s="28">
        <f>SUM(C5:C18)</f>
        <v>4245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99.91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4245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4422.5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C22" sqref="C22"/>
    </sheetView>
  </sheetViews>
  <sheetFormatPr defaultRowHeight="12.75" x14ac:dyDescent="0.2"/>
  <cols>
    <col min="1" max="1" width="52.28515625" style="21" customWidth="1"/>
    <col min="2" max="2" width="11.7109375" style="15" customWidth="1"/>
    <col min="3" max="3" width="9" style="15" bestFit="1" customWidth="1"/>
    <col min="4" max="5" width="7.85546875" style="16" bestFit="1" customWidth="1"/>
    <col min="6" max="6" width="9" style="16" bestFit="1" customWidth="1"/>
    <col min="7" max="7" width="9.140625" style="16" customWidth="1"/>
    <col min="8" max="8" width="9.7109375" style="16" customWidth="1"/>
    <col min="9" max="9" width="9.85546875" style="16" customWidth="1"/>
    <col min="10" max="10" width="9" style="16" bestFit="1" customWidth="1"/>
    <col min="11" max="11" width="9.85546875" style="16" customWidth="1"/>
    <col min="12" max="12" width="9.28515625" style="16" customWidth="1"/>
    <col min="13" max="13" width="9.57031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5683.23</v>
      </c>
      <c r="C12" s="30">
        <v>5133.24</v>
      </c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5683.23</v>
      </c>
      <c r="C19" s="28">
        <f>SUM(C5:C18)</f>
        <v>5133.24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1083.23</v>
      </c>
      <c r="C20" s="32">
        <v>533.24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 t="s">
        <v>17</v>
      </c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B25" s="15" t="s">
        <v>51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2" zoomScaleNormal="100" workbookViewId="0">
      <selection activeCell="C22" sqref="C22"/>
    </sheetView>
  </sheetViews>
  <sheetFormatPr defaultRowHeight="15" x14ac:dyDescent="0.25"/>
  <cols>
    <col min="1" max="1" width="64.85546875" customWidth="1"/>
    <col min="2" max="2" width="11" customWidth="1"/>
    <col min="3" max="3" width="9.140625" customWidth="1"/>
    <col min="4" max="4" width="9" bestFit="1" customWidth="1"/>
  </cols>
  <sheetData>
    <row r="1" spans="1:13" ht="21.75" thickBot="1" x14ac:dyDescent="0.3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3">
      <c r="A2" s="47" t="s">
        <v>44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x14ac:dyDescent="0.25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x14ac:dyDescent="0.25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3720</v>
      </c>
      <c r="C12" s="32">
        <v>3360</v>
      </c>
      <c r="D12" s="33"/>
      <c r="E12" s="30"/>
      <c r="F12" s="33"/>
      <c r="G12" s="33"/>
      <c r="H12" s="33"/>
      <c r="I12" s="33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 t="shared" ref="B19:C19" si="0">SUM(B5:B18)</f>
        <v>3720</v>
      </c>
      <c r="C19" s="28">
        <f t="shared" si="0"/>
        <v>3360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32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>B19-B20</f>
        <v>3720</v>
      </c>
      <c r="C21" s="28">
        <f>C19-C20</f>
        <v>3360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AVERAGE(B21)</f>
        <v>3720</v>
      </c>
      <c r="C22" s="37">
        <f>AVERAGE($B21:C21)</f>
        <v>3540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22" sqref="C22"/>
    </sheetView>
  </sheetViews>
  <sheetFormatPr defaultRowHeight="12.75" x14ac:dyDescent="0.2"/>
  <cols>
    <col min="1" max="1" width="61.7109375" style="21" customWidth="1"/>
    <col min="2" max="2" width="9.7109375" style="15" customWidth="1"/>
    <col min="3" max="3" width="9.42578125" style="15" customWidth="1"/>
    <col min="4" max="7" width="9" style="16" bestFit="1" customWidth="1"/>
    <col min="8" max="8" width="9.140625" style="16" customWidth="1"/>
    <col min="9" max="10" width="9" style="16" bestFit="1" customWidth="1"/>
    <col min="11" max="11" width="8.710937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47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3000</v>
      </c>
      <c r="C5" s="30">
        <v>3000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s="23" customFormat="1" x14ac:dyDescent="0.2">
      <c r="A11" s="7" t="s">
        <v>26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1680</v>
      </c>
      <c r="C12" s="32">
        <v>1680</v>
      </c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3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2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2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0</v>
      </c>
      <c r="D15" s="32">
        <v>0</v>
      </c>
      <c r="E15" s="32">
        <v>0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2">
        <v>0</v>
      </c>
      <c r="E16" s="32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2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>
        <v>0</v>
      </c>
      <c r="D18" s="32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4680</v>
      </c>
      <c r="C19" s="28">
        <f t="shared" si="0"/>
        <v>4680</v>
      </c>
      <c r="D19" s="28">
        <f t="shared" si="0"/>
        <v>0</v>
      </c>
      <c r="E19" s="28">
        <f t="shared" si="0"/>
        <v>0</v>
      </c>
      <c r="F19" s="28">
        <f t="shared" si="0"/>
        <v>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/>
    </row>
    <row r="20" spans="1:13" ht="13.5" thickBot="1" x14ac:dyDescent="0.25">
      <c r="A20" s="36" t="s">
        <v>14</v>
      </c>
      <c r="B20" s="29">
        <v>80</v>
      </c>
      <c r="C20" s="32">
        <v>80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 t="shared" ref="C21" si="1">C19-C20</f>
        <v>4600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>
      <selection activeCell="C22" sqref="C22"/>
    </sheetView>
  </sheetViews>
  <sheetFormatPr defaultRowHeight="12.75" x14ac:dyDescent="0.2"/>
  <cols>
    <col min="1" max="1" width="47.42578125" style="21" customWidth="1"/>
    <col min="2" max="2" width="8.855468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4" s="17" customFormat="1" ht="21.75" thickBot="1" x14ac:dyDescent="0.35">
      <c r="A1" s="54" t="s">
        <v>19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4" ht="21.75" thickBot="1" x14ac:dyDescent="0.25">
      <c r="A2" s="47" t="s">
        <v>61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4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4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13.5" customHeight="1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2480</v>
      </c>
      <c r="C12" s="32">
        <v>2240</v>
      </c>
      <c r="D12" s="33"/>
      <c r="E12" s="30"/>
      <c r="F12" s="33"/>
      <c r="G12" s="33"/>
      <c r="H12" s="33"/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  <c r="N13" s="26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/>
      <c r="F15" s="32"/>
      <c r="G15" s="30"/>
      <c r="H15" s="32"/>
      <c r="I15" s="32"/>
      <c r="J15" s="32"/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2480</v>
      </c>
      <c r="C19" s="28">
        <f>SUM(C5:C18)</f>
        <v>2240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2480</v>
      </c>
      <c r="C21" s="28">
        <f>C19-C20</f>
        <v>2240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B21</f>
        <v>2480</v>
      </c>
      <c r="C22" s="37">
        <f>AVERAGE($B21:C21)</f>
        <v>2360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9" spans="1:13" x14ac:dyDescent="0.2">
      <c r="E29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23" sqref="C23"/>
    </sheetView>
  </sheetViews>
  <sheetFormatPr defaultRowHeight="12.75" x14ac:dyDescent="0.2"/>
  <cols>
    <col min="1" max="1" width="54.7109375" style="21" customWidth="1"/>
    <col min="2" max="2" width="11.5703125" style="15" customWidth="1"/>
    <col min="3" max="3" width="9" style="15" bestFit="1" customWidth="1"/>
    <col min="4" max="10" width="9" style="16" bestFit="1" customWidth="1"/>
    <col min="11" max="11" width="9.28515625" style="16" customWidth="1"/>
    <col min="12" max="12" width="9.140625" style="16" customWidth="1"/>
    <col min="13" max="13" width="9" style="16" bestFit="1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4550</v>
      </c>
      <c r="C12" s="32">
        <v>3360</v>
      </c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" si="0">SUM(B5:B18)</f>
        <v>4550</v>
      </c>
      <c r="C19" s="28">
        <v>4550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4550</v>
      </c>
      <c r="C21" s="28">
        <f>C19-C20</f>
        <v>4550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4550</v>
      </c>
      <c r="C22" s="37">
        <f>AVERAGE($B21:C21)</f>
        <v>4550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22" sqref="C22"/>
    </sheetView>
  </sheetViews>
  <sheetFormatPr defaultRowHeight="12.75" x14ac:dyDescent="0.2"/>
  <cols>
    <col min="1" max="1" width="57.85546875" style="2" customWidth="1"/>
    <col min="2" max="2" width="10.42578125" style="10" customWidth="1"/>
    <col min="3" max="3" width="10.5703125" style="10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9.85546875" style="11" customWidth="1"/>
    <col min="12" max="12" width="8.85546875" style="11" customWidth="1"/>
    <col min="13" max="13" width="10" style="1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4960</v>
      </c>
      <c r="C12" s="32">
        <v>4480</v>
      </c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C19" si="0">SUM(B5:B18)</f>
        <v>4960</v>
      </c>
      <c r="C19" s="28">
        <f t="shared" si="0"/>
        <v>4480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360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4480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4540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E21" sqref="E21"/>
    </sheetView>
  </sheetViews>
  <sheetFormatPr defaultRowHeight="15" x14ac:dyDescent="0.25"/>
  <cols>
    <col min="1" max="1" width="61.42578125" customWidth="1"/>
    <col min="2" max="2" width="9.5703125" bestFit="1" customWidth="1"/>
    <col min="13" max="13" width="10.5703125" customWidth="1"/>
  </cols>
  <sheetData>
    <row r="1" spans="1:13" ht="21.75" thickBot="1" x14ac:dyDescent="0.3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3">
      <c r="A2" s="47" t="s">
        <v>76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x14ac:dyDescent="0.25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x14ac:dyDescent="0.25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 t="s">
        <v>35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5">
      <c r="A25" s="43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25" sqref="C25"/>
    </sheetView>
  </sheetViews>
  <sheetFormatPr defaultRowHeight="12.75" x14ac:dyDescent="0.2"/>
  <cols>
    <col min="1" max="1" width="59.42578125" style="21" customWidth="1"/>
    <col min="2" max="2" width="10.5703125" style="15" customWidth="1"/>
    <col min="3" max="3" width="7.85546875" style="15" bestFit="1" customWidth="1"/>
    <col min="4" max="4" width="8.7109375" style="16" bestFit="1" customWidth="1"/>
    <col min="5" max="11" width="7.85546875" style="16" bestFit="1" customWidth="1"/>
    <col min="12" max="12" width="7.85546875" style="16" customWidth="1"/>
    <col min="13" max="13" width="8.57031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workbookViewId="0">
      <selection activeCell="C22" sqref="C22"/>
    </sheetView>
  </sheetViews>
  <sheetFormatPr defaultRowHeight="15" x14ac:dyDescent="0.25"/>
  <cols>
    <col min="1" max="1" width="56.5703125" customWidth="1"/>
    <col min="2" max="2" width="9.5703125" bestFit="1" customWidth="1"/>
  </cols>
  <sheetData>
    <row r="1" spans="1:13" ht="21.75" thickBot="1" x14ac:dyDescent="0.3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3">
      <c r="A2" s="47" t="s">
        <v>43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x14ac:dyDescent="0.25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x14ac:dyDescent="0.25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5">
      <c r="A5" s="7" t="s">
        <v>20</v>
      </c>
      <c r="B5" s="30">
        <v>2000</v>
      </c>
      <c r="C5" s="30">
        <v>2000</v>
      </c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>
        <v>10.9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1674</v>
      </c>
      <c r="C12" s="32">
        <v>1512</v>
      </c>
      <c r="D12" s="32"/>
      <c r="E12" s="30"/>
      <c r="F12" s="33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17.25" customHeight="1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>SUM(B5:B18)</f>
        <v>3674</v>
      </c>
      <c r="C19" s="28">
        <f>SUM(C5:C18)</f>
        <v>3522.9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>
        <v>0</v>
      </c>
      <c r="C20" s="32">
        <v>0.22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>B19-B20</f>
        <v>3674</v>
      </c>
      <c r="C21" s="28">
        <f>C19-C20</f>
        <v>3522.6800000000003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AVERAGE(B21)</f>
        <v>3674</v>
      </c>
      <c r="C22" s="37">
        <f>AVERAGE($B21:C21)</f>
        <v>3598.34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C23" sqref="C23"/>
    </sheetView>
  </sheetViews>
  <sheetFormatPr defaultRowHeight="12.75" x14ac:dyDescent="0.2"/>
  <cols>
    <col min="1" max="1" width="64.7109375" style="21" customWidth="1"/>
    <col min="2" max="3" width="8.7109375" style="15" customWidth="1"/>
    <col min="4" max="4" width="8.42578125" style="16" customWidth="1"/>
    <col min="5" max="5" width="9.28515625" style="16" customWidth="1"/>
    <col min="6" max="7" width="7.85546875" style="16" bestFit="1" customWidth="1"/>
    <col min="8" max="8" width="8.85546875" style="16" customWidth="1"/>
    <col min="9" max="10" width="9" style="16" bestFit="1" customWidth="1"/>
    <col min="11" max="11" width="9" style="16" customWidth="1"/>
    <col min="12" max="12" width="9.28515625" style="16" customWidth="1"/>
    <col min="13" max="13" width="9" style="16" bestFit="1" customWidth="1"/>
    <col min="14" max="16384" width="9.140625" style="18"/>
  </cols>
  <sheetData>
    <row r="1" spans="1:14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4" ht="21.75" thickBot="1" x14ac:dyDescent="0.25">
      <c r="A2" s="47" t="s">
        <v>48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4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4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x14ac:dyDescent="0.2">
      <c r="A5" s="7" t="s">
        <v>20</v>
      </c>
      <c r="B5" s="30">
        <v>600</v>
      </c>
      <c r="C5" s="30">
        <v>600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18.309999999999999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121.74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0">
        <v>0</v>
      </c>
      <c r="C12" s="30">
        <v>2426.7600000000002</v>
      </c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  <c r="N13" s="20" t="s">
        <v>40</v>
      </c>
    </row>
    <row r="14" spans="1:14" s="22" customFormat="1" x14ac:dyDescent="0.2">
      <c r="A14" s="8" t="s">
        <v>29</v>
      </c>
      <c r="B14" s="32">
        <v>0</v>
      </c>
      <c r="C14" s="30"/>
      <c r="D14" s="32"/>
      <c r="E14" s="33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0">
        <v>54.8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0"/>
      <c r="D16" s="33"/>
      <c r="E16" s="33"/>
      <c r="F16" s="30"/>
      <c r="G16" s="33"/>
      <c r="H16" s="33"/>
      <c r="I16" s="33"/>
      <c r="J16" s="33"/>
      <c r="K16" s="33"/>
      <c r="L16" s="33"/>
      <c r="M16" s="33"/>
      <c r="N16" s="44"/>
    </row>
    <row r="17" spans="1:13" x14ac:dyDescent="0.2">
      <c r="A17" s="8" t="s">
        <v>32</v>
      </c>
      <c r="B17" s="32">
        <v>0</v>
      </c>
      <c r="C17" s="30"/>
      <c r="D17" s="33"/>
      <c r="E17" s="33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SUM(B4:B18)</f>
        <v>740.05</v>
      </c>
      <c r="C19" s="28">
        <f>SUM(C4:C18)</f>
        <v>3081.5600000000004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 t="s">
        <v>81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740.05</v>
      </c>
      <c r="C21" s="28">
        <f>C19-C20</f>
        <v>3081.5600000000004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740.05</v>
      </c>
      <c r="C22" s="37">
        <f>AVERAGE($B21:C21)</f>
        <v>1910.8050000000003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110" zoomScaleNormal="110" workbookViewId="0">
      <selection activeCell="F23" sqref="F23"/>
    </sheetView>
  </sheetViews>
  <sheetFormatPr defaultRowHeight="12.75" x14ac:dyDescent="0.2"/>
  <cols>
    <col min="1" max="1" width="60.140625" style="21" customWidth="1"/>
    <col min="2" max="2" width="8.42578125" style="15" customWidth="1"/>
    <col min="3" max="3" width="8" style="15" bestFit="1" customWidth="1"/>
    <col min="4" max="4" width="8" style="16" bestFit="1" customWidth="1"/>
    <col min="5" max="11" width="7.140625" style="16" customWidth="1"/>
    <col min="12" max="12" width="7.42578125" style="16" customWidth="1"/>
    <col min="13" max="13" width="7.140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22" sqref="C22"/>
    </sheetView>
  </sheetViews>
  <sheetFormatPr defaultRowHeight="12.75" x14ac:dyDescent="0.2"/>
  <cols>
    <col min="1" max="1" width="52.28515625" style="21" customWidth="1"/>
    <col min="2" max="2" width="10.5703125" style="15" customWidth="1"/>
    <col min="3" max="3" width="9" style="15" bestFit="1" customWidth="1"/>
    <col min="4" max="11" width="9" style="16" bestFit="1" customWidth="1"/>
    <col min="12" max="12" width="8.7109375" style="16" customWidth="1"/>
    <col min="13" max="13" width="9.140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3100</v>
      </c>
      <c r="C12" s="30">
        <v>2800</v>
      </c>
      <c r="D12" s="30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3100</v>
      </c>
      <c r="C19" s="28">
        <f>SUM(C5:C18)</f>
        <v>2800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3100</v>
      </c>
      <c r="C21" s="28">
        <f>C19-C20</f>
        <v>2800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3100</v>
      </c>
      <c r="C22" s="37">
        <f>AVERAGE($B21:C21)</f>
        <v>2950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22" sqref="C22"/>
    </sheetView>
  </sheetViews>
  <sheetFormatPr defaultRowHeight="12.75" x14ac:dyDescent="0.2"/>
  <cols>
    <col min="1" max="1" width="64.140625" style="21" customWidth="1"/>
    <col min="2" max="2" width="10.2851562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79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5521.1</v>
      </c>
      <c r="C12" s="32">
        <v>4986.8</v>
      </c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C19" si="0">SUM(B5:B18)</f>
        <v>5521.1</v>
      </c>
      <c r="C19" s="28">
        <f t="shared" si="0"/>
        <v>4986.8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921.1</v>
      </c>
      <c r="C20" s="32">
        <v>386.8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workbookViewId="0">
      <selection activeCell="C22" sqref="C22"/>
    </sheetView>
  </sheetViews>
  <sheetFormatPr defaultRowHeight="15" x14ac:dyDescent="0.25"/>
  <cols>
    <col min="1" max="1" width="63" customWidth="1"/>
    <col min="2" max="2" width="9.5703125" bestFit="1" customWidth="1"/>
  </cols>
  <sheetData>
    <row r="1" spans="1:13" ht="21.75" thickBot="1" x14ac:dyDescent="0.3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3">
      <c r="A2" s="47" t="s">
        <v>80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x14ac:dyDescent="0.25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x14ac:dyDescent="0.25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5">
      <c r="A5" s="7" t="s">
        <v>20</v>
      </c>
      <c r="B5" s="30">
        <v>0</v>
      </c>
      <c r="C5" s="30">
        <v>2400</v>
      </c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0</v>
      </c>
      <c r="C12" s="32">
        <v>4940</v>
      </c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>
        <f>SUM(C5:C18)</f>
        <v>7340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>
        <v>0</v>
      </c>
      <c r="C20" s="32">
        <v>2740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v>0</v>
      </c>
      <c r="C21" s="28">
        <f>C19-C20</f>
        <v>4600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B21</f>
        <v>0</v>
      </c>
      <c r="C22" s="37">
        <f>AVERAGE($B21:C21)</f>
        <v>2300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22" sqref="C22"/>
    </sheetView>
  </sheetViews>
  <sheetFormatPr defaultRowHeight="12" x14ac:dyDescent="0.2"/>
  <cols>
    <col min="1" max="1" width="46.5703125" style="3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ht="12.75" x14ac:dyDescent="0.2">
      <c r="A5" s="7" t="s">
        <v>20</v>
      </c>
      <c r="B5" s="30">
        <v>1500</v>
      </c>
      <c r="C5" s="30">
        <v>1500</v>
      </c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190.88</v>
      </c>
      <c r="C7" s="30">
        <v>290.74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81.36</v>
      </c>
      <c r="C8" s="30">
        <v>81.36</v>
      </c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5.75" customHeight="1" x14ac:dyDescent="0.2">
      <c r="A10" s="31" t="s">
        <v>25</v>
      </c>
      <c r="B10" s="30">
        <v>126.94</v>
      </c>
      <c r="C10" s="30">
        <v>164.86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2800</v>
      </c>
      <c r="C12" s="32">
        <v>2800</v>
      </c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ht="12.75" x14ac:dyDescent="0.2">
      <c r="A13" s="8" t="s">
        <v>28</v>
      </c>
      <c r="B13" s="32">
        <v>0</v>
      </c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C19" si="0">SUM(B5:B18)</f>
        <v>4699.18</v>
      </c>
      <c r="C19" s="28">
        <f t="shared" si="0"/>
        <v>4836.96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99.18</v>
      </c>
      <c r="C20" s="32">
        <v>236.96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22" sqref="C22"/>
    </sheetView>
  </sheetViews>
  <sheetFormatPr defaultRowHeight="12.75" x14ac:dyDescent="0.2"/>
  <cols>
    <col min="1" max="1" width="57.28515625" style="13" customWidth="1"/>
    <col min="2" max="2" width="9.5703125" style="10" customWidth="1"/>
    <col min="3" max="3" width="9.42578125" style="10" customWidth="1"/>
    <col min="4" max="7" width="9" style="11" bestFit="1" customWidth="1"/>
    <col min="8" max="8" width="9" style="11" customWidth="1"/>
    <col min="9" max="9" width="9" style="11" bestFit="1" customWidth="1"/>
    <col min="10" max="10" width="11" style="11" customWidth="1"/>
    <col min="11" max="11" width="9" style="11" customWidth="1"/>
    <col min="12" max="12" width="9.28515625" style="11" customWidth="1"/>
    <col min="13" max="13" width="10.5703125" style="1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5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3520</v>
      </c>
      <c r="C12" s="32">
        <v>3520</v>
      </c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C19" si="0">SUM(B5:B18)</f>
        <v>3520</v>
      </c>
      <c r="C19" s="28">
        <f t="shared" si="0"/>
        <v>3520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3520</v>
      </c>
      <c r="C21" s="28">
        <f>C19-C20</f>
        <v>3520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3520</v>
      </c>
      <c r="C22" s="37">
        <f>AVERAGE($B21:C21)</f>
        <v>3520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C23" sqref="C23"/>
    </sheetView>
  </sheetViews>
  <sheetFormatPr defaultRowHeight="11.25" x14ac:dyDescent="0.2"/>
  <cols>
    <col min="1" max="1" width="61.85546875" style="4" customWidth="1"/>
    <col min="2" max="2" width="9.42578125" style="10" customWidth="1"/>
    <col min="3" max="3" width="9" style="10" bestFit="1" customWidth="1"/>
    <col min="4" max="7" width="9" style="11" bestFit="1" customWidth="1"/>
    <col min="8" max="8" width="9.140625" style="11" customWidth="1"/>
    <col min="9" max="9" width="9.42578125" style="11" customWidth="1"/>
    <col min="10" max="10" width="9" style="11" bestFit="1" customWidth="1"/>
    <col min="11" max="11" width="8.7109375" style="11" customWidth="1"/>
    <col min="12" max="12" width="9.7109375" style="11" customWidth="1"/>
    <col min="13" max="13" width="9.28515625" style="11" customWidth="1"/>
    <col min="14" max="16384" width="9.140625" style="4"/>
  </cols>
  <sheetData>
    <row r="1" spans="1:14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4" ht="21.75" thickBot="1" x14ac:dyDescent="0.25">
      <c r="A2" s="47" t="s">
        <v>63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4" s="5" customFormat="1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4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ht="12.75" x14ac:dyDescent="0.2">
      <c r="A5" s="7" t="s">
        <v>20</v>
      </c>
      <c r="B5" s="30">
        <v>1324</v>
      </c>
      <c r="C5" s="30">
        <v>1324</v>
      </c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ht="12.75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12.75" x14ac:dyDescent="0.2">
      <c r="A10" s="31" t="s">
        <v>25</v>
      </c>
      <c r="B10" s="30">
        <v>197.36</v>
      </c>
      <c r="C10" s="30">
        <v>195.93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12" customFormat="1" ht="12.75" x14ac:dyDescent="0.2">
      <c r="A12" s="8" t="s">
        <v>27</v>
      </c>
      <c r="B12" s="32">
        <v>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  <c r="N12" s="24"/>
    </row>
    <row r="13" spans="1:14" s="6" customFormat="1" ht="12.75" x14ac:dyDescent="0.2">
      <c r="A13" s="8" t="s">
        <v>28</v>
      </c>
      <c r="B13" s="32">
        <v>2400.87</v>
      </c>
      <c r="C13" s="32">
        <f>1914.8+833.8</f>
        <v>2748.6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4" s="12" customFormat="1" ht="12.75" x14ac:dyDescent="0.2">
      <c r="A14" s="8" t="s">
        <v>29</v>
      </c>
      <c r="B14" s="32">
        <v>0</v>
      </c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4" s="6" customFormat="1" ht="12.75" x14ac:dyDescent="0.2">
      <c r="A15" s="9" t="s">
        <v>30</v>
      </c>
      <c r="B15" s="32">
        <v>530</v>
      </c>
      <c r="C15" s="32">
        <v>280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6" customFormat="1" ht="12.7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C19" si="0">SUM(B5:B18)</f>
        <v>4452.2299999999996</v>
      </c>
      <c r="C19" s="28">
        <f t="shared" si="0"/>
        <v>4548.53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4452.2299999999996</v>
      </c>
      <c r="C21" s="28">
        <f>C19-C20</f>
        <v>4548.53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4452.2299999999996</v>
      </c>
      <c r="C22" s="37">
        <f>AVERAGE($B21:C21)</f>
        <v>4500.3799999999992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5" sqref="E25"/>
    </sheetView>
  </sheetViews>
  <sheetFormatPr defaultRowHeight="12" x14ac:dyDescent="0.2"/>
  <cols>
    <col min="1" max="1" width="52.140625" style="3" customWidth="1"/>
    <col min="2" max="3" width="9" style="10" bestFit="1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8.7109375" style="11" customWidth="1"/>
    <col min="12" max="12" width="9.5703125" style="11" customWidth="1"/>
    <col min="13" max="13" width="9.28515625" style="11" customWidth="1"/>
    <col min="14" max="16384" width="9.140625" style="4"/>
  </cols>
  <sheetData>
    <row r="1" spans="1:13" s="1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2.7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4704</v>
      </c>
      <c r="C12" s="32">
        <v>4704</v>
      </c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ht="12.75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C19" si="0">SUM(B5:B18)</f>
        <v>4704</v>
      </c>
      <c r="C19" s="28">
        <f t="shared" si="0"/>
        <v>4704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104</v>
      </c>
      <c r="C20" s="32">
        <v>104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D23" sqref="D23"/>
    </sheetView>
  </sheetViews>
  <sheetFormatPr defaultRowHeight="12.75" x14ac:dyDescent="0.2"/>
  <cols>
    <col min="1" max="1" width="58.28515625" style="21" customWidth="1"/>
    <col min="2" max="2" width="10.140625" style="15" customWidth="1"/>
    <col min="3" max="3" width="9" style="15" bestFit="1" customWidth="1"/>
    <col min="4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65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4620</v>
      </c>
      <c r="C12" s="32">
        <v>4312</v>
      </c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4620</v>
      </c>
      <c r="C19" s="28">
        <f>SUM(C5:C18)</f>
        <v>4312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20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4312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4456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B21" sqref="B21"/>
    </sheetView>
  </sheetViews>
  <sheetFormatPr defaultRowHeight="12.75" x14ac:dyDescent="0.2"/>
  <cols>
    <col min="1" max="1" width="60.7109375" style="21" customWidth="1"/>
    <col min="2" max="2" width="9.28515625" style="15" customWidth="1"/>
    <col min="3" max="3" width="7.5703125" style="15" customWidth="1"/>
    <col min="4" max="4" width="7.85546875" style="16" customWidth="1"/>
    <col min="5" max="5" width="8.28515625" style="16" customWidth="1"/>
    <col min="6" max="6" width="7.7109375" style="16" customWidth="1"/>
    <col min="7" max="7" width="7.85546875" style="16" customWidth="1"/>
    <col min="8" max="8" width="7.7109375" style="16" customWidth="1"/>
    <col min="9" max="10" width="8.28515625" style="16" customWidth="1"/>
    <col min="11" max="11" width="9" style="16" customWidth="1"/>
    <col min="12" max="12" width="8.42578125" style="16" customWidth="1"/>
    <col min="13" max="13" width="8.140625" style="16" customWidth="1"/>
    <col min="14" max="16384" width="9.140625" style="18"/>
  </cols>
  <sheetData>
    <row r="1" spans="1:13" s="17" customFormat="1" ht="21.75" thickBot="1" x14ac:dyDescent="0.35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21.75" thickBot="1" x14ac:dyDescent="0.25">
      <c r="A2" s="47" t="s">
        <v>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s="19" customFormat="1" ht="11.25" x14ac:dyDescent="0.2">
      <c r="A3" s="50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16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3" ht="11.25" x14ac:dyDescent="0.2">
      <c r="A4" s="5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149.97999999999999</v>
      </c>
      <c r="C10" s="30">
        <v>149.97999999999999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45">
        <v>125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46">
        <f>SUM(B5:B18)</f>
        <v>274.98</v>
      </c>
      <c r="C19" s="46">
        <f>SUM(C5:C18)</f>
        <v>149.97999999999999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4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4" ht="13.5" thickBot="1" x14ac:dyDescent="0.25">
      <c r="A21" s="27" t="s">
        <v>15</v>
      </c>
      <c r="B21" s="28">
        <f>B19-B20</f>
        <v>274.98</v>
      </c>
      <c r="C21" s="28">
        <f>C19-C20</f>
        <v>149.97999999999999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4" ht="13.5" thickBot="1" x14ac:dyDescent="0.25">
      <c r="A22" s="36" t="s">
        <v>12</v>
      </c>
      <c r="B22" s="37">
        <f>AVERAGE(B21)</f>
        <v>274.98</v>
      </c>
      <c r="C22" s="37">
        <f>AVERAGE($B21:C21)</f>
        <v>212.48000000000002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  <c r="N24" s="18" t="s">
        <v>39</v>
      </c>
    </row>
    <row r="26" spans="1:14" x14ac:dyDescent="0.2">
      <c r="A26" s="21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Ana Costa</cp:lastModifiedBy>
  <cp:lastPrinted>2017-04-12T13:26:31Z</cp:lastPrinted>
  <dcterms:created xsi:type="dcterms:W3CDTF">2010-04-15T12:47:32Z</dcterms:created>
  <dcterms:modified xsi:type="dcterms:W3CDTF">2018-03-27T15:02:24Z</dcterms:modified>
</cp:coreProperties>
</file>