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INALDO JÚNIOR" sheetId="47" r:id="rId34"/>
    <sheet name="RENATO ANTUNES" sheetId="31" r:id="rId35"/>
    <sheet name="RICARDO CRUZ" sheetId="40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H22" i="45"/>
  <c r="H22" i="31"/>
  <c r="H22" i="47"/>
  <c r="H22" i="19"/>
  <c r="H22" i="15"/>
  <c r="H22" i="3"/>
  <c r="H15"/>
  <c r="H14"/>
  <c r="H22" i="9"/>
  <c r="H22" i="26"/>
  <c r="H10"/>
  <c r="H22" i="30" l="1"/>
  <c r="H6"/>
  <c r="H22" i="10"/>
  <c r="H22" i="21"/>
  <c r="H22" i="51"/>
  <c r="H22" i="48"/>
  <c r="H22" i="24"/>
  <c r="H22" i="8"/>
  <c r="H22" i="49"/>
  <c r="H22" i="35"/>
  <c r="H22" i="27"/>
  <c r="H12"/>
  <c r="H22" i="50"/>
  <c r="H22" i="22"/>
  <c r="H12"/>
  <c r="H10" i="23"/>
  <c r="H22" i="25"/>
  <c r="H10"/>
  <c r="H5"/>
  <c r="H22" i="20"/>
  <c r="H22" i="17"/>
  <c r="H22" i="37"/>
  <c r="H22" i="16"/>
  <c r="H22" i="11"/>
  <c r="H10"/>
  <c r="H22" i="14"/>
  <c r="H22" i="12"/>
  <c r="H12"/>
  <c r="H22" i="7"/>
  <c r="H20"/>
  <c r="H22" i="6"/>
  <c r="H15"/>
  <c r="H13"/>
  <c r="H22" i="5"/>
  <c r="H22" i="4"/>
  <c r="H22" i="2"/>
  <c r="H22" i="29"/>
  <c r="H12"/>
  <c r="G22" i="21" l="1"/>
  <c r="G22" i="19"/>
  <c r="G13"/>
  <c r="G22" i="45"/>
  <c r="G22" i="31"/>
  <c r="G22" i="47"/>
  <c r="G22" i="9"/>
  <c r="G22" i="10"/>
  <c r="G22" i="3"/>
  <c r="G15"/>
  <c r="G14"/>
  <c r="G22" i="30"/>
  <c r="G6"/>
  <c r="G7"/>
  <c r="G22" i="26" l="1"/>
  <c r="G10"/>
  <c r="G22" i="2"/>
  <c r="G15"/>
  <c r="G22" i="40"/>
  <c r="G22" i="4"/>
  <c r="G22" i="6"/>
  <c r="G15"/>
  <c r="G13"/>
  <c r="G22" i="23"/>
  <c r="G15"/>
  <c r="G10"/>
  <c r="G22" i="11"/>
  <c r="G15"/>
  <c r="G10"/>
  <c r="G22" i="12"/>
  <c r="G22" i="15"/>
  <c r="G22" i="5"/>
  <c r="G22" i="29"/>
  <c r="G12"/>
  <c r="G22" i="51"/>
  <c r="G22" i="24"/>
  <c r="F22"/>
  <c r="G22" i="37"/>
  <c r="G22" i="33"/>
  <c r="G22" i="48"/>
  <c r="G22" i="8"/>
  <c r="G22" i="7"/>
  <c r="G22" i="14"/>
  <c r="G22" i="27"/>
  <c r="G12"/>
  <c r="G22" i="25"/>
  <c r="G10"/>
  <c r="G5"/>
  <c r="G22" i="16"/>
  <c r="G9" l="1"/>
  <c r="G22" i="49"/>
  <c r="G22" i="35"/>
  <c r="G19" i="50"/>
  <c r="G22" i="20"/>
  <c r="G22" i="22"/>
  <c r="F22" i="31"/>
  <c r="F22" i="47"/>
  <c r="F22" i="9"/>
  <c r="F22" i="15"/>
  <c r="F22" i="3"/>
  <c r="F15"/>
  <c r="F14"/>
  <c r="F22" i="10"/>
  <c r="F22" i="19"/>
  <c r="F13"/>
  <c r="F22" i="26"/>
  <c r="F10"/>
  <c r="F22" i="30"/>
  <c r="F6"/>
  <c r="F22" i="33"/>
  <c r="F22" i="40"/>
  <c r="F22" i="45"/>
  <c r="F22" i="23"/>
  <c r="F10"/>
  <c r="F22" i="21"/>
  <c r="F22" i="12"/>
  <c r="F22" i="8"/>
  <c r="L21"/>
  <c r="L19"/>
  <c r="K19"/>
  <c r="K21" s="1"/>
  <c r="J19"/>
  <c r="J21" s="1"/>
  <c r="I19"/>
  <c r="I21" s="1"/>
  <c r="H19"/>
  <c r="H21" s="1"/>
  <c r="G19"/>
  <c r="G21" s="1"/>
  <c r="F19"/>
  <c r="F21" s="1"/>
  <c r="F22" i="51"/>
  <c r="E22"/>
  <c r="F22" i="11"/>
  <c r="F15"/>
  <c r="F10"/>
  <c r="F22" i="4"/>
  <c r="F22" i="29"/>
  <c r="F22" i="48"/>
  <c r="F22" i="50"/>
  <c r="F22" i="2"/>
  <c r="F20"/>
  <c r="F22" i="20"/>
  <c r="F22" i="6"/>
  <c r="F15"/>
  <c r="F22" i="37"/>
  <c r="F22" i="5"/>
  <c r="F22" i="27" l="1"/>
  <c r="F12"/>
  <c r="F22" i="16"/>
  <c r="F9"/>
  <c r="F22" i="7"/>
  <c r="F20"/>
  <c r="F22" i="14"/>
  <c r="F22" i="22"/>
  <c r="F22" i="25"/>
  <c r="F5"/>
  <c r="F10"/>
  <c r="F19" s="1"/>
  <c r="F21" s="1"/>
  <c r="F22" i="35"/>
  <c r="F22" i="49"/>
  <c r="E22" i="31"/>
  <c r="D22" i="47"/>
  <c r="B22"/>
  <c r="E15" i="3"/>
  <c r="E10" i="26"/>
  <c r="E12" i="40"/>
  <c r="E6" i="30"/>
  <c r="E10" i="11"/>
  <c r="E15"/>
  <c r="E10" i="23"/>
  <c r="E13" i="6"/>
  <c r="E15"/>
  <c r="E5" i="25"/>
  <c r="E10"/>
  <c r="E12" i="12"/>
  <c r="E19" i="8"/>
  <c r="E21" s="1"/>
  <c r="E9" i="16"/>
  <c r="E12" i="27"/>
  <c r="E12" i="5"/>
  <c r="D15" i="45"/>
  <c r="D22" i="31"/>
  <c r="D19" i="8"/>
  <c r="D21" s="1"/>
  <c r="D12" i="27"/>
  <c r="D15" i="50"/>
  <c r="D15" i="23"/>
  <c r="D10"/>
  <c r="D10" i="25"/>
  <c r="D19" s="1"/>
  <c r="D21" s="1"/>
  <c r="D12" i="22"/>
  <c r="D15" i="3"/>
  <c r="D10" i="11"/>
  <c r="D9" i="14"/>
  <c r="D12" i="12"/>
  <c r="D15" i="6"/>
  <c r="D9" i="5"/>
  <c r="D12"/>
  <c r="D7" i="30"/>
  <c r="D15" i="2"/>
  <c r="D12" i="29"/>
  <c r="C22" i="47"/>
  <c r="L21"/>
  <c r="E22"/>
  <c r="M19"/>
  <c r="M21" s="1"/>
  <c r="L19"/>
  <c r="K19"/>
  <c r="K21" s="1"/>
  <c r="J19"/>
  <c r="J21" s="1"/>
  <c r="I19"/>
  <c r="I21" s="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2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E19"/>
  <c r="E21" s="1"/>
  <c r="D19"/>
  <c r="D21" s="1"/>
  <c r="C19"/>
  <c r="C21" s="1"/>
  <c r="M19" i="13"/>
  <c r="M21" s="1"/>
  <c r="L19"/>
  <c r="L21" s="1"/>
  <c r="K19"/>
  <c r="K21" s="1"/>
  <c r="J19"/>
  <c r="J21" s="1"/>
  <c r="I19"/>
  <c r="I21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7" i="25"/>
  <c r="C5"/>
  <c r="C10"/>
  <c r="M19"/>
  <c r="M21" s="1"/>
  <c r="L19"/>
  <c r="L21" s="1"/>
  <c r="K19"/>
  <c r="K21" s="1"/>
  <c r="J19"/>
  <c r="J21" s="1"/>
  <c r="I19"/>
  <c r="I21" s="1"/>
  <c r="H19"/>
  <c r="H21" s="1"/>
  <c r="G19"/>
  <c r="G21" s="1"/>
  <c r="E19"/>
  <c r="E21" s="1"/>
  <c r="F21" i="7" l="1"/>
  <c r="C19" i="25"/>
  <c r="C21" s="1"/>
  <c r="C12" i="27"/>
  <c r="C19" s="1"/>
  <c r="C21" s="1"/>
  <c r="B1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3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C19"/>
  <c r="C21" s="1"/>
  <c r="M19" i="38"/>
  <c r="M21" s="1"/>
  <c r="L19"/>
  <c r="L21" s="1"/>
  <c r="K19"/>
  <c r="K21" s="1"/>
  <c r="J19"/>
  <c r="J21" s="1"/>
  <c r="I19"/>
  <c r="I21" s="1"/>
  <c r="M19" i="31"/>
  <c r="M21" s="1"/>
  <c r="L19"/>
  <c r="L21" s="1"/>
  <c r="K19"/>
  <c r="K21" s="1"/>
  <c r="J19"/>
  <c r="J21" s="1"/>
  <c r="I19"/>
  <c r="I21" s="1"/>
  <c r="C22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D22" i="51" l="1"/>
  <c r="C22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50"/>
  <c r="M21" s="1"/>
  <c r="L19"/>
  <c r="L21" s="1"/>
  <c r="K19"/>
  <c r="K21" s="1"/>
  <c r="J19"/>
  <c r="J21" s="1"/>
  <c r="I19"/>
  <c r="I21" s="1"/>
  <c r="H19"/>
  <c r="H21" s="1"/>
  <c r="G21"/>
  <c r="G22" s="1"/>
  <c r="F19"/>
  <c r="F21" s="1"/>
  <c r="E19"/>
  <c r="E21" s="1"/>
  <c r="D19"/>
  <c r="D21" s="1"/>
  <c r="B19"/>
  <c r="B21" s="1"/>
  <c r="B22" s="1"/>
  <c r="C19"/>
  <c r="C21" s="1"/>
  <c r="C9" i="16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0" i="4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5" i="3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2" i="1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9"/>
  <c r="C21" s="1"/>
  <c r="M19"/>
  <c r="M21" s="1"/>
  <c r="L19"/>
  <c r="L21" s="1"/>
  <c r="K19"/>
  <c r="K21" s="1"/>
  <c r="J19"/>
  <c r="J21" s="1"/>
  <c r="I19"/>
  <c r="I21" s="1"/>
  <c r="E19"/>
  <c r="E21" s="1"/>
  <c r="C12" i="45"/>
  <c r="C15"/>
  <c r="L21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0" i="23"/>
  <c r="C10"/>
  <c r="C19" s="1"/>
  <c r="M19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D22" i="9" l="1"/>
  <c r="E22"/>
  <c r="C22"/>
  <c r="E22" i="49"/>
  <c r="D22"/>
  <c r="C22"/>
  <c r="C22" i="50"/>
  <c r="E22"/>
  <c r="D22"/>
  <c r="C21" i="16"/>
  <c r="C21" i="4"/>
  <c r="C19" i="45"/>
  <c r="C21" s="1"/>
  <c r="C21" i="23"/>
  <c r="L21" i="15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30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2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0" i="2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24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0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C21" l="1"/>
  <c r="C19"/>
  <c r="C19" i="48" l="1"/>
  <c r="C21" s="1"/>
  <c r="B19"/>
  <c r="B21"/>
  <c r="B22" s="1"/>
  <c r="E22" l="1"/>
  <c r="C22"/>
  <c r="D22"/>
  <c r="B21" i="44"/>
  <c r="B22" s="1"/>
  <c r="B19"/>
  <c r="B19" i="11"/>
  <c r="B21" s="1"/>
  <c r="B19" i="10"/>
  <c r="B21" s="1"/>
  <c r="E22" i="11" l="1"/>
  <c r="C22"/>
  <c r="D22"/>
  <c r="E22" i="10"/>
  <c r="D22"/>
  <c r="C22"/>
  <c r="B22"/>
  <c r="B22" i="11"/>
  <c r="B19" i="30"/>
  <c r="B21" s="1"/>
  <c r="B19" i="33"/>
  <c r="B21" s="1"/>
  <c r="B19" i="26"/>
  <c r="B21" s="1"/>
  <c r="B19" i="28"/>
  <c r="B21" s="1"/>
  <c r="B22" s="1"/>
  <c r="B19" i="3"/>
  <c r="B19" i="45"/>
  <c r="B21" s="1"/>
  <c r="B19" i="21"/>
  <c r="B21" s="1"/>
  <c r="B22" i="41"/>
  <c r="B19" i="40"/>
  <c r="B21" s="1"/>
  <c r="C22" i="45" l="1"/>
  <c r="E22"/>
  <c r="D22"/>
  <c r="E22" i="33"/>
  <c r="C22"/>
  <c r="D22"/>
  <c r="E22" i="40"/>
  <c r="C22"/>
  <c r="D22"/>
  <c r="B22"/>
  <c r="E22" i="21"/>
  <c r="C22"/>
  <c r="D22"/>
  <c r="B22" i="26"/>
  <c r="E22"/>
  <c r="C22"/>
  <c r="D22"/>
  <c r="E22" i="30"/>
  <c r="D22"/>
  <c r="C22"/>
  <c r="B22" i="3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G22" i="17" l="1"/>
  <c r="F22"/>
  <c r="C22" i="29"/>
  <c r="E22"/>
  <c r="D22"/>
  <c r="B22"/>
  <c r="C22" i="12"/>
  <c r="E22"/>
  <c r="D22"/>
  <c r="E22" i="17"/>
  <c r="C22"/>
  <c r="D22"/>
  <c r="E22" i="3"/>
  <c r="C22"/>
  <c r="D22"/>
  <c r="E22" i="23"/>
  <c r="C22"/>
  <c r="D22"/>
  <c r="E22" i="22"/>
  <c r="C22"/>
  <c r="D22"/>
  <c r="B22" i="35"/>
  <c r="E22"/>
  <c r="C22"/>
  <c r="D22"/>
  <c r="B22" i="8"/>
  <c r="E22"/>
  <c r="C22"/>
  <c r="D22"/>
  <c r="E22" i="6"/>
  <c r="D22"/>
  <c r="C22"/>
  <c r="D22" i="5"/>
  <c r="C22"/>
  <c r="E22"/>
  <c r="E22" i="2"/>
  <c r="D22"/>
  <c r="C22"/>
  <c r="E22" i="7"/>
  <c r="C22"/>
  <c r="D22"/>
  <c r="E22" i="14"/>
  <c r="C22"/>
  <c r="D22"/>
  <c r="E22" i="16"/>
  <c r="C22"/>
  <c r="D22"/>
  <c r="E22" i="15"/>
  <c r="C22"/>
  <c r="D22"/>
  <c r="E22" i="19"/>
  <c r="C22"/>
  <c r="D22"/>
  <c r="E22" i="27"/>
  <c r="C22"/>
  <c r="B22"/>
  <c r="D22"/>
  <c r="E22" i="24"/>
  <c r="C22"/>
  <c r="D22"/>
  <c r="E22" i="37"/>
  <c r="C22"/>
  <c r="D22"/>
  <c r="D22" i="4"/>
  <c r="E22"/>
  <c r="C22"/>
  <c r="E22" i="25"/>
  <c r="C22"/>
  <c r="B22"/>
  <c r="D22"/>
  <c r="B22" i="3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/>
  <c r="C22"/>
  <c r="B22"/>
  <c r="B22" i="45" l="1"/>
</calcChain>
</file>

<file path=xl/sharedStrings.xml><?xml version="1.0" encoding="utf-8"?>
<sst xmlns="http://schemas.openxmlformats.org/spreadsheetml/2006/main" count="1523" uniqueCount="89">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</sst>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abSelected="1" zoomScaleNormal="100" workbookViewId="0">
      <selection activeCell="H21" sqref="H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1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5" t="s">
        <v>11</v>
      </c>
    </row>
    <row r="4" spans="1:14" s="58" customFormat="1" ht="11.25">
      <c r="A4" s="182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4650</v>
      </c>
      <c r="G12" s="98">
        <f>2250+2250</f>
        <v>4500</v>
      </c>
      <c r="H12" s="98">
        <f>2325+2325</f>
        <v>4650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234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4650</v>
      </c>
      <c r="G19" s="101">
        <f t="shared" si="1"/>
        <v>4734</v>
      </c>
      <c r="H19" s="101">
        <f t="shared" si="1"/>
        <v>4650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134</v>
      </c>
      <c r="H20" s="98">
        <v>50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4650</v>
      </c>
      <c r="G21" s="101">
        <f t="shared" si="2"/>
        <v>4600</v>
      </c>
      <c r="H21" s="101">
        <f t="shared" si="2"/>
        <v>4600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>
        <f>AVERAGE($B$21:F21)</f>
        <v>4570</v>
      </c>
      <c r="G22" s="111">
        <f>AVERAGE($B$21:G21)</f>
        <v>4575</v>
      </c>
      <c r="H22" s="111">
        <f>AVERAGE($B$21:H21)</f>
        <v>4578.5714285714284</v>
      </c>
      <c r="I22" s="111"/>
      <c r="J22" s="111"/>
      <c r="K22" s="111"/>
      <c r="L22" s="111"/>
      <c r="M22" s="112"/>
    </row>
    <row r="23" spans="1:13" ht="15" customHeight="1" thickBot="1">
      <c r="A23" s="71" t="s">
        <v>13</v>
      </c>
      <c r="B23" s="170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H18" sqref="H18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23" t="s">
        <v>35</v>
      </c>
      <c r="G19" s="123" t="s">
        <v>35</v>
      </c>
      <c r="H19" s="123" t="s">
        <v>35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23">
        <v>0</v>
      </c>
      <c r="G21" s="123">
        <v>0</v>
      </c>
      <c r="H21" s="123">
        <v>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>
        <f>AVERAGE($B$21:F21)</f>
        <v>1249</v>
      </c>
      <c r="G22" s="111">
        <f>AVERAGE($B$21:G21)</f>
        <v>1040.8333333333333</v>
      </c>
      <c r="H22" s="111">
        <f>AVERAGE($B$21:H21)</f>
        <v>892.14285714285711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4200</v>
      </c>
      <c r="G12" s="98">
        <v>4200</v>
      </c>
      <c r="H12" s="98">
        <v>4200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4200</v>
      </c>
      <c r="G19" s="101">
        <f t="shared" si="0"/>
        <v>4200</v>
      </c>
      <c r="H19" s="101">
        <f t="shared" si="0"/>
        <v>4200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4200</v>
      </c>
      <c r="G21" s="101">
        <f t="shared" si="1"/>
        <v>4200</v>
      </c>
      <c r="H21" s="101">
        <f t="shared" si="1"/>
        <v>4200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>
        <f>AVERAGE($B$21:F21)</f>
        <v>4200</v>
      </c>
      <c r="G22" s="111">
        <f>AVERAGE($B$21:G21)</f>
        <v>4200</v>
      </c>
      <c r="H22" s="111">
        <f>AVERAGE($B$21:H21)</f>
        <v>4200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2500</v>
      </c>
      <c r="G5" s="96">
        <v>2500</v>
      </c>
      <c r="H5" s="96">
        <v>2500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688.4</v>
      </c>
      <c r="G7" s="96">
        <v>685.77</v>
      </c>
      <c r="H7" s="96">
        <v>472.66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42.3</v>
      </c>
      <c r="G8" s="96">
        <v>42.3</v>
      </c>
      <c r="H8" s="96">
        <v>42.57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607.35</v>
      </c>
      <c r="G9" s="96">
        <v>607.35</v>
      </c>
      <c r="H9" s="96">
        <v>607.35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322.73</v>
      </c>
      <c r="G10" s="96">
        <v>303.58</v>
      </c>
      <c r="H10" s="96">
        <v>418.56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410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99.5</v>
      </c>
      <c r="G15" s="98">
        <v>100</v>
      </c>
      <c r="H15" s="98">
        <v>100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4260.2800000000007</v>
      </c>
      <c r="G19" s="101">
        <f t="shared" si="0"/>
        <v>4649</v>
      </c>
      <c r="H19" s="101">
        <f t="shared" si="0"/>
        <v>4141.1399999999994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52.95</v>
      </c>
      <c r="G20" s="98">
        <v>52.79</v>
      </c>
      <c r="H20" s="98">
        <v>36.61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4207.3300000000008</v>
      </c>
      <c r="G21" s="101">
        <f t="shared" si="1"/>
        <v>4596.21</v>
      </c>
      <c r="H21" s="101">
        <f t="shared" si="1"/>
        <v>4104.53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>
        <f>AVERAGE($B$21:F21)</f>
        <v>4232.8460000000005</v>
      </c>
      <c r="G22" s="111">
        <f>AVERAGE($B$21:G21)</f>
        <v>4293.4066666666668</v>
      </c>
      <c r="H22" s="111">
        <f>AVERAGE($B$21:H21)</f>
        <v>4266.4242857142863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3"/>
  <sheetViews>
    <sheetView zoomScaleNormal="100" workbookViewId="0">
      <selection activeCell="H19" sqref="H19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f>59.99+116.44</f>
        <v>176.43</v>
      </c>
      <c r="G10" s="96">
        <f>122.67+59.99</f>
        <v>182.66</v>
      </c>
      <c r="H10" s="96">
        <f>113.48+59.99</f>
        <v>173.47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1750</v>
      </c>
      <c r="G12" s="96">
        <v>1693.5</v>
      </c>
      <c r="H12" s="98">
        <v>1750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9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f>59.9+79+466.8+832.7</f>
        <v>1438.4</v>
      </c>
      <c r="G15" s="98">
        <f>783+239.8</f>
        <v>1022.8</v>
      </c>
      <c r="H15" s="98">
        <v>1026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3364.83</v>
      </c>
      <c r="G19" s="101">
        <f t="shared" si="0"/>
        <v>2898.96</v>
      </c>
      <c r="H19" s="101">
        <f t="shared" si="0"/>
        <v>2949.4700000000003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3364.83</v>
      </c>
      <c r="G21" s="101">
        <f t="shared" si="1"/>
        <v>2898.96</v>
      </c>
      <c r="H21" s="101">
        <f t="shared" si="1"/>
        <v>2949.4700000000003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>
        <f>AVERAGE($B$21:F21)</f>
        <v>2916.7159999999999</v>
      </c>
      <c r="G22" s="111">
        <f>AVERAGE($B$21:G21)</f>
        <v>2913.7566666666667</v>
      </c>
      <c r="H22" s="111">
        <f>AVERAGE($B$21:H21)</f>
        <v>2918.8585714285718</v>
      </c>
      <c r="I22" s="111"/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5" sqref="H1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1000</v>
      </c>
      <c r="G5" s="96">
        <v>1000</v>
      </c>
      <c r="H5" s="96">
        <v>1000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230.05</v>
      </c>
      <c r="G7" s="96">
        <v>247.69</v>
      </c>
      <c r="H7" s="96">
        <v>219.01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98">
        <v>3500</v>
      </c>
      <c r="D14" s="98">
        <v>3500</v>
      </c>
      <c r="E14" s="96">
        <v>3500</v>
      </c>
      <c r="F14" s="96">
        <v>3500</v>
      </c>
      <c r="G14" s="98">
        <v>3500</v>
      </c>
      <c r="H14" s="98">
        <v>3500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4730.05</v>
      </c>
      <c r="G19" s="101">
        <f t="shared" si="0"/>
        <v>4747.6900000000005</v>
      </c>
      <c r="H19" s="101">
        <f t="shared" si="0"/>
        <v>4719.01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130.05000000000001</v>
      </c>
      <c r="G20" s="98">
        <v>147.69</v>
      </c>
      <c r="H20" s="98">
        <v>119.01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4600.0000000000009</v>
      </c>
      <c r="H21" s="101">
        <f t="shared" si="1"/>
        <v>4600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>
        <f>AVERAGE($B$21:F21)</f>
        <v>4584.6720000000005</v>
      </c>
      <c r="G22" s="111">
        <f>AVERAGE($B$21:G21)</f>
        <v>4587.2266666666665</v>
      </c>
      <c r="H22" s="111">
        <f>AVERAGE($B$21:H21)</f>
        <v>4589.0514285714289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6" sqref="H1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4000</v>
      </c>
      <c r="G5" s="96">
        <v>4000</v>
      </c>
      <c r="H5" s="96">
        <v>4000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818.42</v>
      </c>
      <c r="G7" s="96">
        <v>932.23</v>
      </c>
      <c r="H7" s="96">
        <v>795.14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51.78</v>
      </c>
      <c r="G8" s="96">
        <v>80.22</v>
      </c>
      <c r="H8" s="96">
        <v>80.22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f>408.43+147.57</f>
        <v>556</v>
      </c>
      <c r="G9" s="96">
        <f>385.32+149</f>
        <v>534.31999999999994</v>
      </c>
      <c r="H9" s="96">
        <v>385.32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186.05</v>
      </c>
      <c r="G10" s="96">
        <v>266.14</v>
      </c>
      <c r="H10" s="96">
        <v>181.05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5612.25</v>
      </c>
      <c r="G19" s="101">
        <f t="shared" si="1"/>
        <v>5812.91</v>
      </c>
      <c r="H19" s="101">
        <f t="shared" si="1"/>
        <v>5441.7300000000005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1012.25</v>
      </c>
      <c r="G20" s="98">
        <v>1212.9100000000001</v>
      </c>
      <c r="H20" s="98">
        <v>841.73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8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f>2500+1000</f>
        <v>3500</v>
      </c>
      <c r="G14" s="96">
        <f>2500+1000</f>
        <v>3500</v>
      </c>
      <c r="H14" s="96">
        <f>2500+1000</f>
        <v>3500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8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f>205+125.55</f>
        <v>330.55</v>
      </c>
      <c r="G15" s="98">
        <f>273.8+81.9</f>
        <v>355.70000000000005</v>
      </c>
      <c r="H15" s="98">
        <f>198+55.8+26.2</f>
        <v>280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60">
        <v>1610</v>
      </c>
      <c r="C18" s="100">
        <v>1570</v>
      </c>
      <c r="D18" s="100">
        <v>1480</v>
      </c>
      <c r="E18" s="96">
        <v>1600</v>
      </c>
      <c r="F18" s="96">
        <v>710</v>
      </c>
      <c r="G18" s="98">
        <v>750</v>
      </c>
      <c r="H18" s="98">
        <v>830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0">SUM(C5:C18)</f>
        <v>4609.95</v>
      </c>
      <c r="D19" s="101">
        <f t="shared" si="0"/>
        <v>4463.75</v>
      </c>
      <c r="E19" s="101">
        <f t="shared" si="0"/>
        <v>4528.3</v>
      </c>
      <c r="F19" s="101">
        <f t="shared" si="0"/>
        <v>4540.55</v>
      </c>
      <c r="G19" s="101">
        <f t="shared" si="0"/>
        <v>4605.7</v>
      </c>
      <c r="H19" s="101">
        <f t="shared" si="0"/>
        <v>4610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5.7</v>
      </c>
      <c r="H20" s="98">
        <v>10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4581.6000000000004</v>
      </c>
      <c r="C21" s="101">
        <f t="shared" ref="C21:M21" si="1">C19-C20</f>
        <v>4600</v>
      </c>
      <c r="D21" s="101">
        <f t="shared" si="1"/>
        <v>4463.75</v>
      </c>
      <c r="E21" s="101">
        <f t="shared" si="1"/>
        <v>4528.3</v>
      </c>
      <c r="F21" s="101">
        <f t="shared" si="1"/>
        <v>4540.55</v>
      </c>
      <c r="G21" s="101">
        <f t="shared" si="1"/>
        <v>4600</v>
      </c>
      <c r="H21" s="101">
        <f t="shared" si="1"/>
        <v>4600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>
        <f>AVERAGE($B$21:F21)</f>
        <v>4542.84</v>
      </c>
      <c r="G22" s="111">
        <f>AVERAGE($B$21:G21)</f>
        <v>4552.3666666666668</v>
      </c>
      <c r="H22" s="111">
        <f>AVERAGE($B$21:H21)</f>
        <v>4559.1714285714288</v>
      </c>
      <c r="I22" s="111"/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3200</v>
      </c>
      <c r="G5" s="96">
        <v>3200</v>
      </c>
      <c r="H5" s="96">
        <v>3200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1400</v>
      </c>
      <c r="G12" s="98">
        <v>1400</v>
      </c>
      <c r="H12" s="98">
        <v>1400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4600</v>
      </c>
      <c r="G19" s="101">
        <f t="shared" si="1"/>
        <v>4600</v>
      </c>
      <c r="H19" s="101">
        <f t="shared" si="1"/>
        <v>4600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>
        <f t="shared" ref="I19:M19" si="0">SUM(I5:I18)</f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f t="shared" ref="I21:M21" si="1">I19-I20</f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2" sqref="H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4340</v>
      </c>
      <c r="G12" s="98">
        <v>4200</v>
      </c>
      <c r="H12" s="98">
        <v>4340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4340</v>
      </c>
      <c r="G19" s="101">
        <f t="shared" si="1"/>
        <v>4200</v>
      </c>
      <c r="H19" s="101">
        <f t="shared" si="1"/>
        <v>4340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4340</v>
      </c>
      <c r="G21" s="101">
        <f t="shared" si="2"/>
        <v>4200</v>
      </c>
      <c r="H21" s="101">
        <f t="shared" si="2"/>
        <v>4340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>
        <f>AVERAGE($B$21:F21)</f>
        <v>3844</v>
      </c>
      <c r="G22" s="111">
        <f>AVERAGE($B$21:G21)</f>
        <v>3903.3333333333335</v>
      </c>
      <c r="H22" s="111">
        <f>AVERAGE($B$21:H21)</f>
        <v>3965.7142857142858</v>
      </c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H19" sqref="H19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5" customFormat="1" ht="21.75" thickBot="1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902.65</v>
      </c>
      <c r="G7" s="96">
        <v>1023.32</v>
      </c>
      <c r="H7" s="96">
        <v>627.42999999999995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122.5</v>
      </c>
      <c r="G8" s="96">
        <v>122.5</v>
      </c>
      <c r="H8" s="96">
        <v>122.5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436.24</v>
      </c>
      <c r="G9" s="96">
        <v>436.24</v>
      </c>
      <c r="H9" s="96">
        <v>436.24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224.43</v>
      </c>
      <c r="G10" s="96">
        <v>230.92</v>
      </c>
      <c r="H10" s="96">
        <v>222.72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f>91+755.7</f>
        <v>846.7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1685.8200000000002</v>
      </c>
      <c r="G19" s="101">
        <f t="shared" si="0"/>
        <v>2659.6800000000003</v>
      </c>
      <c r="H19" s="101">
        <f t="shared" si="0"/>
        <v>1408.89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f>45.25+1.24+1</f>
        <v>47.49</v>
      </c>
      <c r="G20" s="98">
        <v>36.28</v>
      </c>
      <c r="H20" s="98">
        <v>2.25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1638.3300000000002</v>
      </c>
      <c r="G21" s="101">
        <f t="shared" si="1"/>
        <v>2623.4</v>
      </c>
      <c r="H21" s="101">
        <f t="shared" si="1"/>
        <v>1406.64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>
        <f>AVERAGE($B$21:F21)</f>
        <v>1724.8460000000002</v>
      </c>
      <c r="G22" s="111">
        <f>AVERAGE($B$21:G21)</f>
        <v>1874.6050000000002</v>
      </c>
      <c r="H22" s="111">
        <f>AVERAGE($B$21:H21)</f>
        <v>1807.7528571428572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4753.33</v>
      </c>
      <c r="G12" s="96">
        <v>4600</v>
      </c>
      <c r="H12" s="98">
        <v>4753.33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4753.33</v>
      </c>
      <c r="G19" s="101">
        <f t="shared" si="0"/>
        <v>4600</v>
      </c>
      <c r="H19" s="101">
        <f t="shared" si="0"/>
        <v>4753.33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153.33000000000001</v>
      </c>
      <c r="G20" s="98">
        <v>0</v>
      </c>
      <c r="H20" s="98">
        <v>153.33000000000001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>
        <f>AVERAGE($B$21:F21)</f>
        <v>4538.6660000000002</v>
      </c>
      <c r="G22" s="111">
        <f>AVERAGE($B$21:G21)</f>
        <v>4548.8883333333333</v>
      </c>
      <c r="H22" s="111">
        <f>AVERAGE($B$21:H21)</f>
        <v>4556.1900000000005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81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57">
        <v>4480</v>
      </c>
      <c r="H12" s="61">
        <v>2380</v>
      </c>
      <c r="I12" s="61">
        <v>0</v>
      </c>
      <c r="J12" s="61">
        <v>0</v>
      </c>
      <c r="K12" s="61">
        <v>0</v>
      </c>
      <c r="L12" s="61">
        <v>0</v>
      </c>
      <c r="M12" s="95">
        <v>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3380.3</v>
      </c>
      <c r="G15" s="61">
        <v>0</v>
      </c>
      <c r="H15" s="61">
        <v>1387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1800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5180.3</v>
      </c>
      <c r="G19" s="69">
        <f t="shared" si="1"/>
        <v>4480</v>
      </c>
      <c r="H19" s="69">
        <f t="shared" si="1"/>
        <v>3767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580.29999999999995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4600</v>
      </c>
      <c r="G21" s="69">
        <f t="shared" si="2"/>
        <v>4480</v>
      </c>
      <c r="H21" s="69">
        <f t="shared" si="2"/>
        <v>3767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>
        <f>AVERAGE($B$21:F21)</f>
        <v>4525.8</v>
      </c>
      <c r="G22" s="77">
        <f>AVERAGE($B$21:G21)</f>
        <v>4518.166666666667</v>
      </c>
      <c r="H22" s="77">
        <f>AVERAGE($B$21:H21)</f>
        <v>4410.8571428571431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147"/>
      <c r="E23" s="147"/>
      <c r="F23" s="147"/>
      <c r="G23" s="147"/>
      <c r="H23" s="147"/>
      <c r="I23" s="148"/>
      <c r="J23" s="147"/>
      <c r="K23" s="147"/>
      <c r="L23" s="147"/>
      <c r="M23" s="14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2300</v>
      </c>
      <c r="G5" s="57">
        <v>2300</v>
      </c>
      <c r="H5" s="57">
        <v>2300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57">
        <v>2550</v>
      </c>
      <c r="G12" s="57">
        <v>2550</v>
      </c>
      <c r="H12" s="57">
        <v>2550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4850</v>
      </c>
      <c r="G19" s="69">
        <f t="shared" si="0"/>
        <v>4850</v>
      </c>
      <c r="H19" s="69">
        <f t="shared" si="0"/>
        <v>4850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250</v>
      </c>
      <c r="G20" s="61">
        <v>250</v>
      </c>
      <c r="H20" s="61">
        <v>250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0" sqref="H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2">
        <v>4650</v>
      </c>
      <c r="G12" s="172">
        <v>4500</v>
      </c>
      <c r="H12" s="172">
        <v>4650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4650</v>
      </c>
      <c r="G19" s="69">
        <f t="shared" si="1"/>
        <v>4500</v>
      </c>
      <c r="H19" s="69">
        <f t="shared" si="1"/>
        <v>4650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50</v>
      </c>
      <c r="G20" s="61">
        <v>0</v>
      </c>
      <c r="H20" s="61">
        <v>50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4500</v>
      </c>
      <c r="H21" s="69">
        <f t="shared" si="2"/>
        <v>4600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4583.333333333333</v>
      </c>
      <c r="H22" s="77">
        <f>AVERAGE($B$21:H21)</f>
        <v>4585.7142857142853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H19" sqref="H19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f>1614.3+3.9</f>
        <v>1618.2</v>
      </c>
      <c r="G5" s="57">
        <f>1614.3+3.9</f>
        <v>1618.2</v>
      </c>
      <c r="H5" s="57">
        <f>1614.3+3.9</f>
        <v>1618.2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477.48</v>
      </c>
      <c r="G6" s="57">
        <v>477.48</v>
      </c>
      <c r="H6" s="57">
        <v>477.48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440.52</v>
      </c>
      <c r="G7" s="57">
        <v>463.37</v>
      </c>
      <c r="H7" s="57">
        <v>369.96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86.2</v>
      </c>
      <c r="G9" s="57">
        <v>86.2</v>
      </c>
      <c r="H9" s="57">
        <v>86.2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f>425+229.99+259.79+357.35</f>
        <v>1272.1300000000001</v>
      </c>
      <c r="G10" s="57">
        <f>425+229.99+267.38+359.26</f>
        <v>1281.6300000000001</v>
      </c>
      <c r="H10" s="57">
        <f>404.42+425+229.99+266.37+404.42</f>
        <v>1730.2000000000003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4" s="15" customFormat="1" ht="15" customHeight="1">
      <c r="A15" s="89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3984.52</v>
      </c>
      <c r="C19" s="69">
        <f>SUM(C5:C18)</f>
        <v>3961.72</v>
      </c>
      <c r="D19" s="69">
        <f t="shared" ref="D19:M19" si="1">SUM(D5:D18)</f>
        <v>3814.6099999999997</v>
      </c>
      <c r="E19" s="69">
        <f t="shared" si="1"/>
        <v>4229.76</v>
      </c>
      <c r="F19" s="69">
        <f t="shared" si="1"/>
        <v>3894.53</v>
      </c>
      <c r="G19" s="69">
        <f t="shared" si="1"/>
        <v>3926.88</v>
      </c>
      <c r="H19" s="69">
        <f t="shared" si="1"/>
        <v>4282.0400000000009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2">D19-D20</f>
        <v>3809.0899999999997</v>
      </c>
      <c r="E21" s="69">
        <f t="shared" si="2"/>
        <v>4229.76</v>
      </c>
      <c r="F21" s="69">
        <f t="shared" si="2"/>
        <v>3894.53</v>
      </c>
      <c r="G21" s="69">
        <f t="shared" si="2"/>
        <v>3926.88</v>
      </c>
      <c r="H21" s="69">
        <f t="shared" si="2"/>
        <v>4282.0400000000009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>
        <f>AVERAGE($B$21:F21)</f>
        <v>3942.5639999999999</v>
      </c>
      <c r="G22" s="77">
        <f>AVERAGE($B$21:G21)</f>
        <v>3939.9500000000003</v>
      </c>
      <c r="H22" s="77">
        <f>AVERAGE($B$21:H21)</f>
        <v>3988.82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61">
        <v>1950</v>
      </c>
      <c r="G12" s="61">
        <v>1950</v>
      </c>
      <c r="H12" s="61">
        <v>1950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f>1606.47+643.53+150</f>
        <v>2400</v>
      </c>
      <c r="G13" s="172">
        <f>430+170+950+660.4+104.6</f>
        <v>2315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4350</v>
      </c>
      <c r="G19" s="69">
        <f t="shared" si="1"/>
        <v>4265</v>
      </c>
      <c r="H19" s="69">
        <f t="shared" si="1"/>
        <v>1950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4350</v>
      </c>
      <c r="G21" s="69">
        <f t="shared" si="2"/>
        <v>4265</v>
      </c>
      <c r="H21" s="69">
        <f t="shared" si="2"/>
        <v>1950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>
        <f>AVERAGE($B$21:F21)</f>
        <v>2943.91</v>
      </c>
      <c r="G22" s="77">
        <f>AVERAGE($B$21:G21)</f>
        <v>3164.0916666666667</v>
      </c>
      <c r="H22" s="77">
        <f>AVERAGE($B$21:H21)</f>
        <v>2990.65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3250</v>
      </c>
      <c r="G5" s="130">
        <v>3250</v>
      </c>
      <c r="H5" s="130">
        <v>3250</v>
      </c>
      <c r="I5" s="130">
        <v>0</v>
      </c>
      <c r="J5" s="130">
        <v>0</v>
      </c>
      <c r="K5" s="130">
        <v>0</v>
      </c>
      <c r="L5" s="130">
        <v>0</v>
      </c>
      <c r="M5" s="131">
        <v>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378.39</v>
      </c>
      <c r="I7" s="130">
        <v>0</v>
      </c>
      <c r="J7" s="130">
        <v>0</v>
      </c>
      <c r="K7" s="130">
        <v>0</v>
      </c>
      <c r="L7" s="130">
        <v>0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f>163.99+182.4</f>
        <v>346.39</v>
      </c>
      <c r="G10" s="130">
        <f>147.54+182.85</f>
        <v>330.39</v>
      </c>
      <c r="H10" s="130">
        <f>191.82+163.99</f>
        <v>355.81</v>
      </c>
      <c r="I10" s="130">
        <v>0</v>
      </c>
      <c r="J10" s="130">
        <v>0</v>
      </c>
      <c r="K10" s="130">
        <v>0</v>
      </c>
      <c r="L10" s="130">
        <v>0</v>
      </c>
      <c r="M10" s="131">
        <v>0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2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2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2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2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218.4</v>
      </c>
      <c r="G15" s="133">
        <f>186.3</f>
        <v>186.3</v>
      </c>
      <c r="H15" s="133">
        <v>553</v>
      </c>
      <c r="I15" s="133">
        <v>0</v>
      </c>
      <c r="J15" s="133">
        <v>0</v>
      </c>
      <c r="K15" s="133">
        <v>0</v>
      </c>
      <c r="L15" s="133">
        <v>0</v>
      </c>
      <c r="M15" s="134">
        <v>0</v>
      </c>
    </row>
    <row r="16" spans="1:13" s="15" customFormat="1" ht="15" customHeight="1">
      <c r="A16" s="152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2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3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4">
        <v>0</v>
      </c>
    </row>
    <row r="19" spans="1:14" ht="15" customHeight="1" thickBot="1">
      <c r="A19" s="150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3814.79</v>
      </c>
      <c r="G19" s="138">
        <f t="shared" si="1"/>
        <v>3766.69</v>
      </c>
      <c r="H19" s="138">
        <f t="shared" si="1"/>
        <v>4537.2</v>
      </c>
      <c r="I19" s="138">
        <f t="shared" si="1"/>
        <v>0</v>
      </c>
      <c r="J19" s="138">
        <f t="shared" si="1"/>
        <v>0</v>
      </c>
      <c r="K19" s="138">
        <f t="shared" si="1"/>
        <v>0</v>
      </c>
      <c r="L19" s="138">
        <f t="shared" si="1"/>
        <v>0</v>
      </c>
      <c r="M19" s="138">
        <f t="shared" si="1"/>
        <v>0</v>
      </c>
      <c r="N19" s="14" t="s">
        <v>38</v>
      </c>
    </row>
    <row r="20" spans="1:14" ht="15" customHeight="1" thickBot="1">
      <c r="A20" s="151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23.5</v>
      </c>
      <c r="G20" s="133">
        <v>0</v>
      </c>
      <c r="H20" s="133">
        <v>23.9</v>
      </c>
      <c r="I20" s="133">
        <v>0</v>
      </c>
      <c r="J20" s="133">
        <v>0</v>
      </c>
      <c r="K20" s="133">
        <v>0</v>
      </c>
      <c r="L20" s="133">
        <v>0</v>
      </c>
      <c r="M20" s="134">
        <v>0</v>
      </c>
    </row>
    <row r="21" spans="1:14" ht="15" customHeight="1" thickBot="1">
      <c r="A21" s="150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3791.29</v>
      </c>
      <c r="G21" s="138">
        <f t="shared" si="2"/>
        <v>3766.69</v>
      </c>
      <c r="H21" s="138">
        <f t="shared" si="2"/>
        <v>4513.3</v>
      </c>
      <c r="I21" s="138">
        <f t="shared" si="2"/>
        <v>0</v>
      </c>
      <c r="J21" s="138">
        <f t="shared" si="2"/>
        <v>0</v>
      </c>
      <c r="K21" s="138">
        <f t="shared" si="2"/>
        <v>0</v>
      </c>
      <c r="L21" s="138">
        <f t="shared" si="2"/>
        <v>0</v>
      </c>
      <c r="M21" s="138">
        <f t="shared" si="2"/>
        <v>0</v>
      </c>
    </row>
    <row r="22" spans="1:14" ht="15" customHeight="1" thickBot="1">
      <c r="A22" s="151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77">
        <f>AVERAGE($B$21:F21)</f>
        <v>3257.4659999999994</v>
      </c>
      <c r="G22" s="77">
        <f>AVERAGE($B$21:G21)</f>
        <v>3342.3366666666661</v>
      </c>
      <c r="H22" s="77">
        <f>AVERAGE($B$21:H21)</f>
        <v>3509.6171428571424</v>
      </c>
      <c r="I22" s="141"/>
      <c r="J22" s="141"/>
      <c r="K22" s="141"/>
      <c r="L22" s="141"/>
      <c r="M22" s="142"/>
    </row>
    <row r="23" spans="1:14" ht="15" customHeight="1" thickBot="1">
      <c r="A23" s="154" t="s">
        <v>13</v>
      </c>
      <c r="B23" s="143"/>
      <c r="C23" s="144"/>
      <c r="D23" s="144"/>
      <c r="E23" s="144"/>
      <c r="F23" s="144"/>
      <c r="G23" s="144"/>
      <c r="H23" s="144"/>
      <c r="I23" s="145"/>
      <c r="J23" s="144"/>
      <c r="K23" s="144"/>
      <c r="L23" s="144"/>
      <c r="M23" s="146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2500</v>
      </c>
      <c r="G5" s="57">
        <v>2500</v>
      </c>
      <c r="H5" s="57">
        <v>2500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61">
        <v>2061.5</v>
      </c>
      <c r="G12" s="57">
        <v>1995</v>
      </c>
      <c r="H12" s="172">
        <v>2061.5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45</v>
      </c>
      <c r="G15" s="61">
        <v>105.2</v>
      </c>
      <c r="H15" s="61">
        <v>45.8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4606.5</v>
      </c>
      <c r="G19" s="69">
        <f t="shared" si="0"/>
        <v>4600.2</v>
      </c>
      <c r="H19" s="69">
        <f t="shared" si="0"/>
        <v>4607.3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6.5</v>
      </c>
      <c r="G20" s="61">
        <v>0.2</v>
      </c>
      <c r="H20" s="61">
        <v>7.3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2" sqref="H1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2">
        <v>5583.1</v>
      </c>
      <c r="G12" s="57">
        <v>5403</v>
      </c>
      <c r="H12" s="172">
        <f>2700.1+2883</f>
        <v>5583.1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5583.1</v>
      </c>
      <c r="G19" s="69">
        <f t="shared" si="0"/>
        <v>5403</v>
      </c>
      <c r="H19" s="69">
        <f t="shared" si="0"/>
        <v>5583.1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983.1</v>
      </c>
      <c r="G20" s="61">
        <v>803</v>
      </c>
      <c r="H20" s="61">
        <v>983.1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>
        <f>AVERAGE($B$21:F21)</f>
        <v>4529.0160000000005</v>
      </c>
      <c r="G22" s="77">
        <f>AVERAGE($B$21:G21)</f>
        <v>4540.8466666666673</v>
      </c>
      <c r="H22" s="77">
        <f>AVERAGE($B$21:H21)</f>
        <v>4549.2971428571427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5"/>
  <sheetViews>
    <sheetView zoomScaleNormal="100" workbookViewId="0">
      <selection activeCell="D20" sqref="D20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98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3" t="s">
        <v>11</v>
      </c>
    </row>
    <row r="4" spans="1:13" s="58" customFormat="1" ht="11.25">
      <c r="A4" s="199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4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71" t="s">
        <v>13</v>
      </c>
      <c r="B23" s="175" t="s">
        <v>17</v>
      </c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H21" sqref="H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3" t="s">
        <v>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</row>
    <row r="2" spans="1:14" ht="21.75" thickBot="1">
      <c r="A2" s="178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1291.3900000000001</v>
      </c>
      <c r="G5" s="96">
        <v>1291.3900000000001</v>
      </c>
      <c r="H5" s="96">
        <v>1291.3900000000001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f>2026.56-F5-F7-F9</f>
        <v>590.22999999999979</v>
      </c>
      <c r="G6" s="96">
        <f>1901.75-G5-G9</f>
        <v>511.53999999999991</v>
      </c>
      <c r="H6" s="96">
        <f>1901.34-H5-H9</f>
        <v>511.12999999999982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46.12</v>
      </c>
      <c r="G7" s="96">
        <f>55.34+22.89</f>
        <v>78.23</v>
      </c>
      <c r="H7" s="96">
        <v>23.71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98.82</v>
      </c>
      <c r="G9" s="96">
        <v>98.82</v>
      </c>
      <c r="H9" s="96">
        <v>98.82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2697</v>
      </c>
      <c r="G12" s="98">
        <v>2610</v>
      </c>
      <c r="H12" s="98">
        <v>2697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4723.5599999999995</v>
      </c>
      <c r="G19" s="101">
        <f t="shared" si="0"/>
        <v>4589.9799999999996</v>
      </c>
      <c r="H19" s="101">
        <f t="shared" si="0"/>
        <v>4622.05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123.56</v>
      </c>
      <c r="G20" s="98">
        <v>0</v>
      </c>
      <c r="H20" s="98">
        <v>22.05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4599.9999999999991</v>
      </c>
      <c r="G21" s="101">
        <f t="shared" si="1"/>
        <v>4589.9799999999996</v>
      </c>
      <c r="H21" s="101">
        <f t="shared" si="1"/>
        <v>4600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>
        <f>AVERAGE($B$21:F21)</f>
        <v>4467.6660000000002</v>
      </c>
      <c r="G22" s="111">
        <f>AVERAGE($B$21:G21)</f>
        <v>4488.0516666666672</v>
      </c>
      <c r="H22" s="111">
        <f>AVERAGE($B$21:H21)</f>
        <v>4504.0442857142862</v>
      </c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8" t="s">
        <v>27</v>
      </c>
      <c r="B12" s="114">
        <v>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82</v>
      </c>
    </row>
    <row r="26" spans="1:13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1" sqref="H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 t="shared" ref="B12:H12" si="0">3300+1400</f>
        <v>4700</v>
      </c>
      <c r="C12" s="61">
        <f t="shared" si="0"/>
        <v>4700</v>
      </c>
      <c r="D12" s="61">
        <f t="shared" si="0"/>
        <v>4700</v>
      </c>
      <c r="E12" s="61">
        <f t="shared" si="0"/>
        <v>4700</v>
      </c>
      <c r="F12" s="61">
        <f t="shared" si="0"/>
        <v>4700</v>
      </c>
      <c r="G12" s="61">
        <f t="shared" si="0"/>
        <v>4700</v>
      </c>
      <c r="H12" s="61">
        <f t="shared" si="0"/>
        <v>4700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4700</v>
      </c>
      <c r="C19" s="69">
        <f>SUM(C5:C18)</f>
        <v>4700</v>
      </c>
      <c r="D19" s="69">
        <f t="shared" ref="D19:M19" si="2">SUM(D5:D18)</f>
        <v>4700</v>
      </c>
      <c r="E19" s="69">
        <f t="shared" si="2"/>
        <v>4700</v>
      </c>
      <c r="F19" s="69">
        <f t="shared" si="2"/>
        <v>4700</v>
      </c>
      <c r="G19" s="69">
        <f t="shared" si="2"/>
        <v>4700</v>
      </c>
      <c r="H19" s="69">
        <f t="shared" si="2"/>
        <v>4700</v>
      </c>
      <c r="I19" s="69">
        <f t="shared" si="2"/>
        <v>0</v>
      </c>
      <c r="J19" s="69">
        <f t="shared" si="2"/>
        <v>0</v>
      </c>
      <c r="K19" s="69">
        <f t="shared" si="2"/>
        <v>0</v>
      </c>
      <c r="L19" s="69">
        <f t="shared" si="2"/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100</v>
      </c>
      <c r="G20" s="61">
        <v>100</v>
      </c>
      <c r="H20" s="61">
        <v>100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3">D19-D20</f>
        <v>4600</v>
      </c>
      <c r="E21" s="69">
        <f t="shared" si="3"/>
        <v>4600</v>
      </c>
      <c r="F21" s="69">
        <f t="shared" si="3"/>
        <v>4600</v>
      </c>
      <c r="G21" s="69">
        <f t="shared" si="3"/>
        <v>4600</v>
      </c>
      <c r="H21" s="69">
        <f t="shared" si="3"/>
        <v>4600</v>
      </c>
      <c r="I21" s="69">
        <f t="shared" si="3"/>
        <v>0</v>
      </c>
      <c r="J21" s="69">
        <f t="shared" si="3"/>
        <v>0</v>
      </c>
      <c r="K21" s="69">
        <f t="shared" si="3"/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4600</v>
      </c>
      <c r="H22" s="77">
        <f>AVERAGE($B$21:H21)</f>
        <v>4600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H21" sqref="H21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2">
        <v>4500</v>
      </c>
      <c r="G12" s="172">
        <v>4500</v>
      </c>
      <c r="H12" s="172">
        <v>4500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4500</v>
      </c>
      <c r="G19" s="69">
        <f t="shared" si="1"/>
        <v>4500</v>
      </c>
      <c r="H19" s="69">
        <f t="shared" si="1"/>
        <v>4500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4500</v>
      </c>
      <c r="G21" s="69">
        <f t="shared" si="2"/>
        <v>4500</v>
      </c>
      <c r="H21" s="69">
        <f t="shared" si="2"/>
        <v>4500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>
        <f>AVERAGE($B$21:F21)</f>
        <v>4548</v>
      </c>
      <c r="G22" s="77">
        <f>AVERAGE($B$21:G21)</f>
        <v>4540</v>
      </c>
      <c r="H22" s="77">
        <f>AVERAGE($B$21:H21)</f>
        <v>4534.2857142857147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19" sqref="H19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94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94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94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94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94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94">
        <v>0</v>
      </c>
      <c r="M10" s="94">
        <v>0</v>
      </c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95">
        <v>0</v>
      </c>
      <c r="M11" s="95">
        <v>0</v>
      </c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2">
        <v>4800</v>
      </c>
      <c r="E12" s="172">
        <v>4800</v>
      </c>
      <c r="F12" s="172">
        <v>4800</v>
      </c>
      <c r="G12" s="172">
        <v>4800</v>
      </c>
      <c r="H12" s="172">
        <v>4800</v>
      </c>
      <c r="I12" s="172">
        <v>0</v>
      </c>
      <c r="J12" s="172">
        <v>0</v>
      </c>
      <c r="K12" s="172">
        <v>0</v>
      </c>
      <c r="L12" s="173">
        <v>0</v>
      </c>
      <c r="M12" s="95">
        <v>0</v>
      </c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3">
        <v>0</v>
      </c>
      <c r="M13" s="173">
        <v>0</v>
      </c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3">
        <v>0</v>
      </c>
      <c r="M14" s="173">
        <v>0</v>
      </c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95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3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3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95">
        <v>0</v>
      </c>
      <c r="M18" s="95">
        <v>0</v>
      </c>
    </row>
    <row r="19" spans="1:13" ht="15" customHeight="1" thickBot="1">
      <c r="A19" s="67" t="s">
        <v>34</v>
      </c>
      <c r="B19" s="69">
        <f t="shared" ref="B19:E19" si="0">SUM(B5:B18)</f>
        <v>4800</v>
      </c>
      <c r="C19" s="69" t="s">
        <v>35</v>
      </c>
      <c r="D19" s="69">
        <f t="shared" si="0"/>
        <v>4800</v>
      </c>
      <c r="E19" s="69">
        <f t="shared" si="0"/>
        <v>4800</v>
      </c>
      <c r="F19" s="69">
        <f t="shared" ref="F19:L19" si="1">SUM(F5:F18)</f>
        <v>4800</v>
      </c>
      <c r="G19" s="69">
        <f t="shared" si="1"/>
        <v>4800</v>
      </c>
      <c r="H19" s="69">
        <f t="shared" si="1"/>
        <v>4800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116">
        <v>200</v>
      </c>
      <c r="G20" s="116">
        <v>200</v>
      </c>
      <c r="H20" s="116">
        <v>200</v>
      </c>
      <c r="I20" s="61">
        <v>0</v>
      </c>
      <c r="J20" s="61">
        <v>0</v>
      </c>
      <c r="K20" s="61">
        <v>0</v>
      </c>
      <c r="L20" s="95">
        <v>0</v>
      </c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>
        <f t="shared" ref="F21:L21" si="2">F19-F20</f>
        <v>4600</v>
      </c>
      <c r="G21" s="69">
        <f t="shared" si="2"/>
        <v>4600</v>
      </c>
      <c r="H21" s="69">
        <f t="shared" si="2"/>
        <v>4600</v>
      </c>
      <c r="I21" s="69">
        <f t="shared" si="2"/>
        <v>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>
        <f>AVERAGE($B$21:F21)</f>
        <v>3680</v>
      </c>
      <c r="G22" s="77">
        <f>AVERAGE($B$21:G21)</f>
        <v>3833.3333333333335</v>
      </c>
      <c r="H22" s="77">
        <f>AVERAGE($B$21:H21)</f>
        <v>3942.8571428571427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18" sqref="H18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>
        <f t="shared" ref="I19:M19" si="0">SUM(I5:I18)</f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f t="shared" ref="I21:M21" si="1">I19-I20</f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77">
        <f t="shared" ref="B22:G22" si="2">AVERAGE(B21)</f>
        <v>0</v>
      </c>
      <c r="C22" s="77">
        <f t="shared" si="2"/>
        <v>0</v>
      </c>
      <c r="D22" s="77">
        <f t="shared" si="2"/>
        <v>0</v>
      </c>
      <c r="E22" s="77">
        <f t="shared" si="2"/>
        <v>0</v>
      </c>
      <c r="F22" s="77">
        <f t="shared" si="2"/>
        <v>0</v>
      </c>
      <c r="G22" s="77">
        <f t="shared" si="2"/>
        <v>0</v>
      </c>
      <c r="H22" s="77">
        <f t="shared" ref="H22" si="3">AVERAGE(H21)</f>
        <v>0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>
        <f t="shared" ref="I19:M19" si="0">SUM(I5:I18)</f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f t="shared" ref="I21:M21" si="1">I19-I20</f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 t="shared" ref="B22:G22" si="2">AVERAGE(B21)</f>
        <v>0</v>
      </c>
      <c r="C22" s="77">
        <f t="shared" si="2"/>
        <v>0</v>
      </c>
      <c r="D22" s="77">
        <f t="shared" si="2"/>
        <v>0</v>
      </c>
      <c r="E22" s="77">
        <f t="shared" si="2"/>
        <v>0</v>
      </c>
      <c r="F22" s="77">
        <f t="shared" si="2"/>
        <v>0</v>
      </c>
      <c r="G22" s="77">
        <f t="shared" si="2"/>
        <v>0</v>
      </c>
      <c r="H22" s="77">
        <f t="shared" ref="H22" si="3">AVERAGE(H21)</f>
        <v>0</v>
      </c>
      <c r="I22" s="77"/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3" sqref="H13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2170</v>
      </c>
      <c r="G12" s="25">
        <v>2100</v>
      </c>
      <c r="H12" s="25">
        <v>2170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2170</v>
      </c>
      <c r="G19" s="22">
        <f t="shared" si="0"/>
        <v>2100</v>
      </c>
      <c r="H19" s="22">
        <f t="shared" si="0"/>
        <v>2170</v>
      </c>
      <c r="I19" s="22">
        <f t="shared" si="0"/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662.92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2170</v>
      </c>
      <c r="G21" s="22">
        <f t="shared" si="1"/>
        <v>2100</v>
      </c>
      <c r="H21" s="22">
        <f>H19-H20</f>
        <v>1507.08</v>
      </c>
      <c r="I21" s="22">
        <f t="shared" si="1"/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>
        <f>AVERAGE($B$21:F21)</f>
        <v>3380</v>
      </c>
      <c r="G22" s="53">
        <f>AVERAGE($B$21:G21)</f>
        <v>3166.6666666666665</v>
      </c>
      <c r="H22" s="53">
        <f>AVERAGE($B$21:H21)</f>
        <v>2929.5828571428574</v>
      </c>
      <c r="I22" s="53"/>
      <c r="J22" s="53"/>
      <c r="K22" s="53"/>
      <c r="L22" s="53"/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75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700</v>
      </c>
      <c r="G5" s="96">
        <v>700</v>
      </c>
      <c r="H5" s="96">
        <v>700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123.29</v>
      </c>
      <c r="G7" s="96">
        <v>126.36</v>
      </c>
      <c r="H7" s="96">
        <v>126.34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61.95</v>
      </c>
      <c r="G8" s="96">
        <v>61.95</v>
      </c>
      <c r="H8" s="96">
        <v>61.95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2686.67</v>
      </c>
      <c r="G12" s="96">
        <v>2600</v>
      </c>
      <c r="H12" s="98">
        <v>2686.67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68.12</v>
      </c>
      <c r="G15" s="98">
        <v>0</v>
      </c>
      <c r="H15" s="98">
        <v>99.3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480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3640.0299999999997</v>
      </c>
      <c r="G19" s="101">
        <f t="shared" si="0"/>
        <v>3488.31</v>
      </c>
      <c r="H19" s="101">
        <f t="shared" si="0"/>
        <v>4154.26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3640.0299999999997</v>
      </c>
      <c r="G21" s="101">
        <f t="shared" si="1"/>
        <v>3488.31</v>
      </c>
      <c r="H21" s="101">
        <f t="shared" si="1"/>
        <v>4154.26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>
        <f>AVERAGE($B$21:F21)</f>
        <v>3717.9059999999999</v>
      </c>
      <c r="G22" s="111">
        <f>AVERAGE($B$21:G21)</f>
        <v>3679.64</v>
      </c>
      <c r="H22" s="111">
        <f>AVERAGE($B$21:H21)</f>
        <v>3747.4428571428571</v>
      </c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22">
        <f t="shared" ref="H19:M19" si="0">SUM(I5:I18)</f>
        <v>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22">
        <f t="shared" ref="H21:M21" si="1">I19-I20</f>
        <v>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53"/>
      <c r="J22" s="53"/>
      <c r="K22" s="53"/>
      <c r="L22" s="53"/>
      <c r="M22" s="54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4650</v>
      </c>
      <c r="G12" s="96">
        <v>4500</v>
      </c>
      <c r="H12" s="98">
        <v>4650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4650</v>
      </c>
      <c r="G19" s="101">
        <f t="shared" si="0"/>
        <v>4500</v>
      </c>
      <c r="H19" s="101">
        <f t="shared" si="0"/>
        <v>4650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50</v>
      </c>
      <c r="G20" s="98">
        <v>0</v>
      </c>
      <c r="H20" s="98">
        <v>50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4600</v>
      </c>
      <c r="G21" s="101">
        <f t="shared" si="1"/>
        <v>4500</v>
      </c>
      <c r="H21" s="101">
        <f t="shared" si="1"/>
        <v>4600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>
        <f>AVERAGE($B$21:F21)</f>
        <v>4500</v>
      </c>
      <c r="G22" s="111">
        <f>AVERAGE($B$21:G21)</f>
        <v>4500</v>
      </c>
      <c r="H22" s="111">
        <f>AVERAGE($B$21:H21)</f>
        <v>4514.2857142857147</v>
      </c>
      <c r="I22" s="111"/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9" sqref="H19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1500</v>
      </c>
      <c r="G5" s="96">
        <v>1500</v>
      </c>
      <c r="H5" s="96">
        <v>1500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224.92</v>
      </c>
      <c r="G7" s="96">
        <v>245.07</v>
      </c>
      <c r="H7" s="96">
        <v>194.4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83.6</v>
      </c>
      <c r="G8" s="96">
        <v>83.6</v>
      </c>
      <c r="H8" s="96">
        <v>83.6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156.01</v>
      </c>
      <c r="G10" s="96">
        <v>175.56</v>
      </c>
      <c r="H10" s="96">
        <v>171.52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2800</v>
      </c>
      <c r="G12" s="98">
        <v>2800</v>
      </c>
      <c r="H12" s="98">
        <v>2800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1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4764.53</v>
      </c>
      <c r="G19" s="101">
        <f t="shared" si="1"/>
        <v>4804.2299999999996</v>
      </c>
      <c r="H19" s="101">
        <f t="shared" si="1"/>
        <v>4749.5200000000004</v>
      </c>
      <c r="I19" s="101">
        <f t="shared" si="1"/>
        <v>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164.53</v>
      </c>
      <c r="G20" s="98">
        <v>204.23</v>
      </c>
      <c r="H20" s="98">
        <v>149.52000000000001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>
        <f>AVERAGE($B$21:F21)</f>
        <v>4597.652</v>
      </c>
      <c r="G22" s="111">
        <f>AVERAGE($B$21:G21)</f>
        <v>4598.043333333334</v>
      </c>
      <c r="H22" s="111">
        <f>AVERAGE($B$21:H21)</f>
        <v>4598.3228571428572</v>
      </c>
      <c r="I22" s="111"/>
      <c r="J22" s="111"/>
      <c r="K22" s="111"/>
      <c r="L22" s="111"/>
      <c r="M22" s="112"/>
    </row>
    <row r="23" spans="1:13" ht="13.5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5"/>
  <sheetViews>
    <sheetView topLeftCell="A4"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2" sqref="H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2700</v>
      </c>
      <c r="G5" s="57">
        <v>2700</v>
      </c>
      <c r="H5" s="57">
        <v>2700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61">
        <v>1900</v>
      </c>
      <c r="G12" s="61">
        <v>1900</v>
      </c>
      <c r="H12" s="61">
        <v>1900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4600</v>
      </c>
      <c r="G19" s="69">
        <f t="shared" si="0"/>
        <v>4600</v>
      </c>
      <c r="H19" s="69">
        <f t="shared" si="0"/>
        <v>4600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>
        <f>AVERAGE($C$21:F21)</f>
        <v>4125</v>
      </c>
      <c r="G22" s="77">
        <f>AVERAGE($C$21:G21)</f>
        <v>4220</v>
      </c>
      <c r="H22" s="77">
        <f>AVERAGE($C$21:H21)</f>
        <v>4283.333333333333</v>
      </c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6"/>
  <sheetViews>
    <sheetView topLeftCell="A13" zoomScaleNormal="100" workbookViewId="0">
      <selection activeCell="D20" sqref="D20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6" t="s">
        <v>27</v>
      </c>
      <c r="B12" s="126">
        <v>4940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25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85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H20" sqref="H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2">
        <v>4800</v>
      </c>
      <c r="G12" s="57">
        <v>4640</v>
      </c>
      <c r="H12" s="172">
        <v>4960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4800</v>
      </c>
      <c r="G19" s="69">
        <f t="shared" si="0"/>
        <v>4640</v>
      </c>
      <c r="H19" s="69">
        <f t="shared" si="0"/>
        <v>4960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200</v>
      </c>
      <c r="G20" s="61">
        <v>40</v>
      </c>
      <c r="H20" s="61">
        <v>360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>
        <f>AVERAGE($C$21:E21)</f>
        <v>4346.666666666667</v>
      </c>
      <c r="F22" s="77">
        <f>AVERAGE($C$21:F21)</f>
        <v>4410</v>
      </c>
      <c r="G22" s="77">
        <f>AVERAGE($C$21:G21)</f>
        <v>4448</v>
      </c>
      <c r="H22" s="77">
        <f>AVERAGE($C$21:H21)</f>
        <v>4473.333333333333</v>
      </c>
      <c r="I22" s="77"/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H18" sqref="H18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430</v>
      </c>
      <c r="G5" s="96">
        <v>430</v>
      </c>
      <c r="H5" s="96">
        <v>430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666.52</v>
      </c>
      <c r="G6" s="96">
        <v>667.4</v>
      </c>
      <c r="H6" s="96">
        <v>666.96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85</v>
      </c>
      <c r="G9" s="96">
        <v>85</v>
      </c>
      <c r="H9" s="96">
        <v>85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3520</v>
      </c>
      <c r="G12" s="98">
        <v>3600</v>
      </c>
      <c r="H12" s="98">
        <v>3600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4701.5200000000004</v>
      </c>
      <c r="G19" s="101">
        <f t="shared" si="0"/>
        <v>4782.3999999999996</v>
      </c>
      <c r="H19" s="101">
        <f t="shared" si="0"/>
        <v>4781.96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101.52</v>
      </c>
      <c r="G20" s="98">
        <v>182.4</v>
      </c>
      <c r="H20" s="98">
        <v>181.96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H19" sqref="H19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5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156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206.42</v>
      </c>
      <c r="G10" s="96">
        <v>0</v>
      </c>
      <c r="H10" s="96">
        <v>191.29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1652</v>
      </c>
      <c r="G13" s="98">
        <f>1060+70</f>
        <v>1130</v>
      </c>
      <c r="H13" s="98">
        <f>895+505</f>
        <v>1400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2000</v>
      </c>
      <c r="G14" s="96">
        <v>2000</v>
      </c>
      <c r="H14" s="96">
        <v>2000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f>470</f>
        <v>470</v>
      </c>
      <c r="G15" s="98">
        <f>411.8+480</f>
        <v>891.8</v>
      </c>
      <c r="H15" s="98">
        <f>170+286.3+470</f>
        <v>926.3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190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4518.42</v>
      </c>
      <c r="G19" s="101">
        <f t="shared" si="0"/>
        <v>4021.8</v>
      </c>
      <c r="H19" s="101">
        <f t="shared" si="0"/>
        <v>4517.59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4.45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4513.97</v>
      </c>
      <c r="G21" s="101">
        <f t="shared" si="1"/>
        <v>4021.8</v>
      </c>
      <c r="H21" s="101">
        <f t="shared" si="1"/>
        <v>4517.59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>
        <f>AVERAGE($B$21:F21)</f>
        <v>3789.7</v>
      </c>
      <c r="G22" s="111">
        <f>AVERAGE($B$21:G21)</f>
        <v>3828.3833333333332</v>
      </c>
      <c r="H22" s="111">
        <f>AVERAGE($B$21:H21)</f>
        <v>3926.8414285714284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0" sqref="H20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4704</v>
      </c>
      <c r="G12" s="98">
        <v>4704</v>
      </c>
      <c r="H12" s="98">
        <v>4704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4704</v>
      </c>
      <c r="G19" s="101">
        <f t="shared" si="0"/>
        <v>4704</v>
      </c>
      <c r="H19" s="101">
        <f t="shared" si="0"/>
        <v>4704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f>104+28.07</f>
        <v>132.07</v>
      </c>
      <c r="G20" s="98">
        <v>104</v>
      </c>
      <c r="H20" s="98">
        <f>104+125.9</f>
        <v>229.9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4571.93</v>
      </c>
      <c r="G21" s="101">
        <f t="shared" si="1"/>
        <v>4600</v>
      </c>
      <c r="H21" s="101">
        <f t="shared" si="1"/>
        <v>4474.1000000000004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>
        <f>AVERAGE($B$21:F21)</f>
        <v>4111.1859999999997</v>
      </c>
      <c r="G22" s="111">
        <f>AVERAGE($B$21:G21)</f>
        <v>4192.6549999999997</v>
      </c>
      <c r="H22" s="111">
        <f>AVERAGE($B$21:H21)</f>
        <v>4232.8614285714284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20" sqref="H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4774</v>
      </c>
      <c r="G12" s="98">
        <v>2010</v>
      </c>
      <c r="H12" s="98">
        <f>2356+2356</f>
        <v>4712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1763.88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4774</v>
      </c>
      <c r="G19" s="101">
        <f t="shared" si="0"/>
        <v>3773.88</v>
      </c>
      <c r="H19" s="101">
        <f t="shared" si="0"/>
        <v>4712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174</v>
      </c>
      <c r="G20" s="98">
        <v>0</v>
      </c>
      <c r="H20" s="98">
        <v>112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3773.88</v>
      </c>
      <c r="H21" s="101">
        <f t="shared" si="1"/>
        <v>4600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>
        <f>AVERAGE($B$21:F21)</f>
        <v>4510.7</v>
      </c>
      <c r="G22" s="111">
        <f>AVERAGE($B$21:G21)</f>
        <v>4387.8966666666665</v>
      </c>
      <c r="H22" s="111">
        <f>AVERAGE($B$21:H21)</f>
        <v>4418.1971428571433</v>
      </c>
      <c r="I22" s="111"/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H19" sqref="H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1900</v>
      </c>
      <c r="G5" s="96">
        <v>1900</v>
      </c>
      <c r="H5" s="96">
        <v>1900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720.13</v>
      </c>
      <c r="G6" s="96">
        <v>720.13</v>
      </c>
      <c r="H6" s="96">
        <v>720.13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376.62</v>
      </c>
      <c r="G7" s="96">
        <v>510.74</v>
      </c>
      <c r="H7" s="96">
        <v>368.6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298.70999999999998</v>
      </c>
      <c r="G9" s="96">
        <v>298.70999999999998</v>
      </c>
      <c r="H9" s="96">
        <v>298.70999999999998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f>98.99+93.08</f>
        <v>192.07</v>
      </c>
      <c r="G10" s="96">
        <f>98.99+94.98</f>
        <v>193.97</v>
      </c>
      <c r="H10" s="96">
        <f>98.99+91.67</f>
        <v>190.66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121.1</v>
      </c>
      <c r="G15" s="98">
        <v>59.7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3608.63</v>
      </c>
      <c r="G19" s="101">
        <f t="shared" si="0"/>
        <v>3683.2499999999995</v>
      </c>
      <c r="H19" s="101">
        <f t="shared" si="0"/>
        <v>3478.1</v>
      </c>
      <c r="I19" s="101">
        <f t="shared" si="0"/>
        <v>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2.42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3606.21</v>
      </c>
      <c r="G21" s="101">
        <f t="shared" si="1"/>
        <v>3683.2499999999995</v>
      </c>
      <c r="H21" s="101">
        <f t="shared" si="1"/>
        <v>3478.1</v>
      </c>
      <c r="I21" s="101">
        <f t="shared" si="1"/>
        <v>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>
        <f>AVERAGE($B$21:F21)</f>
        <v>3430.9580000000001</v>
      </c>
      <c r="G22" s="111">
        <f>AVERAGE($B$21:G21)</f>
        <v>3473.0066666666667</v>
      </c>
      <c r="H22" s="111">
        <f>AVERAGE($B$21:H21)</f>
        <v>3473.7342857142858</v>
      </c>
      <c r="I22" s="111"/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2019-08-09T12:53:29Z</dcterms:modified>
</cp:coreProperties>
</file>