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96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STOR JR. TÉRCIO" sheetId="50" r:id="rId31"/>
    <sheet name="PAULO MUNIZ" sheetId="27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SAMUEL SALAZAR" sheetId="48" r:id="rId37"/>
    <sheet name="TADEU CALHEIROS" sheetId="45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0">'PASTOR JR. TÉRCIO'!$A$1:$M$25</definedName>
    <definedName name="_xlnm.Print_Area" localSheetId="36">'SAMUEL SALAZAR'!$A$1:$M$25</definedName>
    <definedName name="_xlnm.Print_Area" localSheetId="38">'WILTON BRITO'!$A$1:$M$25</definedName>
  </definedNames>
  <calcPr calcId="125725"/>
</workbook>
</file>

<file path=xl/calcChain.xml><?xml version="1.0" encoding="utf-8"?>
<calcChain xmlns="http://schemas.openxmlformats.org/spreadsheetml/2006/main">
  <c r="E22" i="51"/>
  <c r="E22" i="45"/>
  <c r="E21" i="31"/>
  <c r="E22"/>
  <c r="E21" i="15"/>
  <c r="E22"/>
  <c r="E21" i="8"/>
  <c r="E22" s="1"/>
  <c r="E22" i="5"/>
  <c r="E22" i="3"/>
  <c r="E14"/>
  <c r="E22" i="37" l="1"/>
  <c r="E22" i="23"/>
  <c r="E22" i="49"/>
  <c r="C19" i="12"/>
  <c r="E22"/>
  <c r="E22" i="50" l="1"/>
  <c r="E22" i="52"/>
  <c r="E22" i="2"/>
  <c r="E22" i="10"/>
  <c r="E22" i="38"/>
  <c r="E22" i="19"/>
  <c r="E13"/>
  <c r="E22" i="30" l="1"/>
  <c r="E22" i="33"/>
  <c r="E22" i="48" l="1"/>
  <c r="E22" i="24"/>
  <c r="E22" i="47"/>
  <c r="E22" i="21"/>
  <c r="E22" i="14"/>
  <c r="E22" i="13"/>
  <c r="E22" i="26"/>
  <c r="E12"/>
  <c r="E22" i="17"/>
  <c r="B12" i="47"/>
  <c r="E22" i="4"/>
  <c r="E22" i="25"/>
  <c r="E10"/>
  <c r="E5"/>
  <c r="E22" i="16" l="1"/>
  <c r="E22" i="9"/>
  <c r="E22" i="7"/>
  <c r="E7"/>
  <c r="E22" i="20" l="1"/>
  <c r="E22" i="29" l="1"/>
  <c r="E22" i="40" l="1"/>
  <c r="E19"/>
  <c r="E22" i="35" l="1"/>
  <c r="E22" i="22"/>
  <c r="E22" i="6"/>
  <c r="D22" i="38"/>
  <c r="D22" i="51"/>
  <c r="D22" i="45"/>
  <c r="D22" i="48"/>
  <c r="D22" i="24"/>
  <c r="C19" i="47"/>
  <c r="D19"/>
  <c r="D21" s="1"/>
  <c r="D22" i="31"/>
  <c r="C19" i="40"/>
  <c r="D19"/>
  <c r="D22"/>
  <c r="D21"/>
  <c r="D22" i="50"/>
  <c r="D21"/>
  <c r="D19"/>
  <c r="D22" i="27"/>
  <c r="D22" i="23"/>
  <c r="D22" i="35"/>
  <c r="D22" i="49"/>
  <c r="D21"/>
  <c r="D19"/>
  <c r="D22" i="52"/>
  <c r="D21"/>
  <c r="D19"/>
  <c r="D22" i="15"/>
  <c r="D21" i="22"/>
  <c r="D22" s="1"/>
  <c r="D19"/>
  <c r="D22" i="37"/>
  <c r="D21"/>
  <c r="D19"/>
  <c r="D22" i="19"/>
  <c r="D21"/>
  <c r="D19"/>
  <c r="D13"/>
  <c r="D10" i="25"/>
  <c r="D19" s="1"/>
  <c r="D21" s="1"/>
  <c r="D22" s="1"/>
  <c r="D22" i="20"/>
  <c r="D21"/>
  <c r="D19"/>
  <c r="D22" i="33"/>
  <c r="D21"/>
  <c r="D19"/>
  <c r="D22" i="21"/>
  <c r="D21"/>
  <c r="D19"/>
  <c r="D22" i="14"/>
  <c r="D21"/>
  <c r="D19"/>
  <c r="D22" i="10"/>
  <c r="D21"/>
  <c r="D19"/>
  <c r="D22" i="8"/>
  <c r="D22" i="13"/>
  <c r="D22" i="9"/>
  <c r="D21"/>
  <c r="D19"/>
  <c r="D12" i="26"/>
  <c r="D19" s="1"/>
  <c r="D21" s="1"/>
  <c r="D22" s="1"/>
  <c r="D22" i="16"/>
  <c r="D21"/>
  <c r="D19"/>
  <c r="D7" i="7"/>
  <c r="D19" s="1"/>
  <c r="D21" s="1"/>
  <c r="D22" s="1"/>
  <c r="D14" i="3"/>
  <c r="D19" s="1"/>
  <c r="D21" s="1"/>
  <c r="D22" s="1"/>
  <c r="D21" i="5"/>
  <c r="D22" s="1"/>
  <c r="D19"/>
  <c r="D21" i="17"/>
  <c r="D22" s="1"/>
  <c r="D19"/>
  <c r="D22" i="30"/>
  <c r="D21"/>
  <c r="D19"/>
  <c r="D19" i="12"/>
  <c r="D22"/>
  <c r="D21"/>
  <c r="D18" i="6"/>
  <c r="D15"/>
  <c r="D19" s="1"/>
  <c r="D21" s="1"/>
  <c r="D22" s="1"/>
  <c r="D22" i="4"/>
  <c r="D21"/>
  <c r="D19"/>
  <c r="D19" i="2"/>
  <c r="D21" s="1"/>
  <c r="D22" s="1"/>
  <c r="D22" i="29"/>
  <c r="D21"/>
  <c r="D19"/>
  <c r="C15" i="15"/>
  <c r="C22" i="38"/>
  <c r="C22" i="51"/>
  <c r="C22" i="45"/>
  <c r="C15"/>
  <c r="C22" i="48"/>
  <c r="C22" i="24"/>
  <c r="C15"/>
  <c r="C22" i="31"/>
  <c r="C22" i="40"/>
  <c r="C22" i="50"/>
  <c r="C13"/>
  <c r="C22" i="27"/>
  <c r="C22" i="23"/>
  <c r="C22" i="35"/>
  <c r="C22" i="49"/>
  <c r="C22" i="52" l="1"/>
  <c r="C22" i="17"/>
  <c r="C22" i="30"/>
  <c r="C22" i="22"/>
  <c r="C22" i="37"/>
  <c r="C22" i="19"/>
  <c r="C22" i="25"/>
  <c r="C10"/>
  <c r="C22" i="20"/>
  <c r="C22" i="21"/>
  <c r="C22" i="14"/>
  <c r="C22" i="10"/>
  <c r="C22" i="8"/>
  <c r="C22" i="13"/>
  <c r="C22" i="9"/>
  <c r="C22" i="26"/>
  <c r="C22" i="16"/>
  <c r="C22" i="7"/>
  <c r="C7"/>
  <c r="C9"/>
  <c r="C22" i="3"/>
  <c r="C22" i="5"/>
  <c r="C15"/>
  <c r="C22" i="12"/>
  <c r="C22" i="6"/>
  <c r="C19"/>
  <c r="C21" s="1"/>
  <c r="C15"/>
  <c r="C22" i="4"/>
  <c r="C22" i="2"/>
  <c r="C22" i="29"/>
  <c r="B12" i="22"/>
  <c r="B13" i="19"/>
  <c r="B10" i="25"/>
  <c r="B12" i="26"/>
  <c r="B12" i="12"/>
  <c r="M5" i="53" l="1"/>
  <c r="M6"/>
  <c r="M7"/>
  <c r="M8"/>
  <c r="M9"/>
  <c r="M10"/>
  <c r="M11"/>
  <c r="M12"/>
  <c r="M13"/>
  <c r="M14"/>
  <c r="M15"/>
  <c r="M16"/>
  <c r="M17"/>
  <c r="M18"/>
  <c r="M20"/>
  <c r="M19" l="1"/>
  <c r="M21" s="1"/>
  <c r="L12" l="1"/>
  <c r="L20"/>
  <c r="L18"/>
  <c r="L17"/>
  <c r="L16"/>
  <c r="L15"/>
  <c r="L14"/>
  <c r="L13"/>
  <c r="L11"/>
  <c r="L10"/>
  <c r="L9"/>
  <c r="L8"/>
  <c r="L7"/>
  <c r="L6"/>
  <c r="L5"/>
  <c r="L19" l="1"/>
  <c r="L21" s="1"/>
  <c r="K5" l="1"/>
  <c r="K6"/>
  <c r="K7"/>
  <c r="K8"/>
  <c r="K9"/>
  <c r="K10"/>
  <c r="K11"/>
  <c r="K12"/>
  <c r="K13"/>
  <c r="K14"/>
  <c r="K15"/>
  <c r="K16"/>
  <c r="K17"/>
  <c r="K18"/>
  <c r="K20"/>
  <c r="K19" l="1"/>
  <c r="K21" s="1"/>
  <c r="J5" l="1"/>
  <c r="J6"/>
  <c r="J7"/>
  <c r="J8"/>
  <c r="J9"/>
  <c r="J10"/>
  <c r="J11"/>
  <c r="J13"/>
  <c r="J14"/>
  <c r="J15"/>
  <c r="J16"/>
  <c r="J17"/>
  <c r="J18"/>
  <c r="J20"/>
  <c r="J12" l="1"/>
  <c r="J19" s="1"/>
  <c r="J21" s="1"/>
  <c r="I5" l="1"/>
  <c r="I6"/>
  <c r="I7"/>
  <c r="I8"/>
  <c r="I9"/>
  <c r="I10"/>
  <c r="I11"/>
  <c r="I12"/>
  <c r="I13"/>
  <c r="I14"/>
  <c r="I15"/>
  <c r="I16"/>
  <c r="I17"/>
  <c r="I18"/>
  <c r="I20"/>
  <c r="I19" l="1"/>
  <c r="I21" s="1"/>
  <c r="H12" l="1"/>
  <c r="H5"/>
  <c r="H6"/>
  <c r="H7"/>
  <c r="H8"/>
  <c r="H9"/>
  <c r="H10"/>
  <c r="H11"/>
  <c r="H13"/>
  <c r="H14"/>
  <c r="H15"/>
  <c r="H16"/>
  <c r="H17"/>
  <c r="H18"/>
  <c r="H20"/>
  <c r="H19" l="1"/>
  <c r="H21" s="1"/>
  <c r="G5" l="1"/>
  <c r="G20"/>
  <c r="G18"/>
  <c r="G17"/>
  <c r="G16"/>
  <c r="G15"/>
  <c r="G14"/>
  <c r="G13"/>
  <c r="G12"/>
  <c r="G11"/>
  <c r="G9"/>
  <c r="G8"/>
  <c r="G6"/>
  <c r="G7" l="1"/>
  <c r="G10"/>
  <c r="G19" l="1"/>
  <c r="G21" s="1"/>
  <c r="F20" l="1"/>
  <c r="F18"/>
  <c r="F17"/>
  <c r="F16"/>
  <c r="F15"/>
  <c r="F14"/>
  <c r="F13"/>
  <c r="F12"/>
  <c r="F11"/>
  <c r="F10"/>
  <c r="F9"/>
  <c r="F8"/>
  <c r="F7"/>
  <c r="F6"/>
  <c r="F5"/>
  <c r="E19" i="17"/>
  <c r="E8" i="53"/>
  <c r="E9"/>
  <c r="E11"/>
  <c r="E15"/>
  <c r="E16"/>
  <c r="E17"/>
  <c r="E18"/>
  <c r="D6"/>
  <c r="D7"/>
  <c r="D8"/>
  <c r="D9"/>
  <c r="D11"/>
  <c r="D13"/>
  <c r="D16"/>
  <c r="D17"/>
  <c r="C18"/>
  <c r="C17"/>
  <c r="C16"/>
  <c r="C11"/>
  <c r="C9"/>
  <c r="C8"/>
  <c r="B18"/>
  <c r="B17"/>
  <c r="B16"/>
  <c r="B13"/>
  <c r="B11"/>
  <c r="B9"/>
  <c r="B8"/>
  <c r="E7"/>
  <c r="D19" i="8"/>
  <c r="D21" s="1"/>
  <c r="D19" i="35"/>
  <c r="D21" s="1"/>
  <c r="D5" i="53"/>
  <c r="D20"/>
  <c r="D14" l="1"/>
  <c r="D18"/>
  <c r="E21" i="17"/>
  <c r="D12" i="53"/>
  <c r="D10"/>
  <c r="E14"/>
  <c r="E12"/>
  <c r="E10"/>
  <c r="E20"/>
  <c r="E5"/>
  <c r="D15"/>
  <c r="E13"/>
  <c r="E6"/>
  <c r="F19"/>
  <c r="F21" s="1"/>
  <c r="D19" l="1"/>
  <c r="D21" s="1"/>
  <c r="C7"/>
  <c r="B6"/>
  <c r="C6"/>
  <c r="C14"/>
  <c r="E19"/>
  <c r="E21" s="1"/>
  <c r="C10" l="1"/>
  <c r="C15"/>
  <c r="C5"/>
  <c r="C13"/>
  <c r="C20"/>
  <c r="C12"/>
  <c r="C19" l="1"/>
  <c r="C21" s="1"/>
  <c r="B14" l="1"/>
  <c r="B5"/>
  <c r="B7" l="1"/>
  <c r="B10"/>
  <c r="B12"/>
  <c r="B20"/>
  <c r="B15"/>
  <c r="M19" i="30"/>
  <c r="L19"/>
  <c r="K19"/>
  <c r="J19"/>
  <c r="I19"/>
  <c r="H19"/>
  <c r="G19"/>
  <c r="F19"/>
  <c r="E19"/>
  <c r="C19"/>
  <c r="B19"/>
  <c r="M19" i="4"/>
  <c r="L19"/>
  <c r="K19"/>
  <c r="J19"/>
  <c r="I19"/>
  <c r="H19"/>
  <c r="G19"/>
  <c r="F19"/>
  <c r="E19"/>
  <c r="C19"/>
  <c r="B19"/>
  <c r="M19" i="5"/>
  <c r="L19"/>
  <c r="K19"/>
  <c r="J19"/>
  <c r="I19"/>
  <c r="H19"/>
  <c r="G19"/>
  <c r="F19"/>
  <c r="E19"/>
  <c r="C19"/>
  <c r="B19"/>
  <c r="M19" i="6"/>
  <c r="L19"/>
  <c r="K19"/>
  <c r="J19"/>
  <c r="I19"/>
  <c r="H19"/>
  <c r="G19"/>
  <c r="F19"/>
  <c r="E19"/>
  <c r="B19"/>
  <c r="M19" i="7"/>
  <c r="L19"/>
  <c r="K19"/>
  <c r="J19"/>
  <c r="I19"/>
  <c r="H19"/>
  <c r="G19"/>
  <c r="F19"/>
  <c r="E19"/>
  <c r="C19"/>
  <c r="B19"/>
  <c r="M19" i="12"/>
  <c r="L19"/>
  <c r="K19"/>
  <c r="J19"/>
  <c r="I19"/>
  <c r="H19"/>
  <c r="G19"/>
  <c r="F19"/>
  <c r="E19"/>
  <c r="B19"/>
  <c r="M19" i="26"/>
  <c r="L19"/>
  <c r="K19"/>
  <c r="J19"/>
  <c r="I19"/>
  <c r="H19"/>
  <c r="G19"/>
  <c r="F19"/>
  <c r="E19"/>
  <c r="C19"/>
  <c r="B19"/>
  <c r="M19" i="9"/>
  <c r="L19"/>
  <c r="K19"/>
  <c r="J19"/>
  <c r="I19"/>
  <c r="H19"/>
  <c r="G19"/>
  <c r="F19"/>
  <c r="E19"/>
  <c r="C19"/>
  <c r="B19"/>
  <c r="M19" i="10"/>
  <c r="L19"/>
  <c r="K19"/>
  <c r="J19"/>
  <c r="I19"/>
  <c r="H19"/>
  <c r="G19"/>
  <c r="F19"/>
  <c r="E19"/>
  <c r="C19"/>
  <c r="B19"/>
  <c r="M19" i="14"/>
  <c r="L19"/>
  <c r="K19"/>
  <c r="J19"/>
  <c r="I19"/>
  <c r="H19"/>
  <c r="G19"/>
  <c r="F19"/>
  <c r="E19"/>
  <c r="C19"/>
  <c r="B19"/>
  <c r="M19" i="17"/>
  <c r="L19"/>
  <c r="K19"/>
  <c r="J19"/>
  <c r="I19"/>
  <c r="H19"/>
  <c r="G19"/>
  <c r="F19"/>
  <c r="C19"/>
  <c r="B19"/>
  <c r="M19" i="3"/>
  <c r="L19"/>
  <c r="K19"/>
  <c r="J19"/>
  <c r="J21" s="1"/>
  <c r="I19"/>
  <c r="H19"/>
  <c r="G19"/>
  <c r="F19"/>
  <c r="E19"/>
  <c r="C19"/>
  <c r="B19"/>
  <c r="M19" i="16"/>
  <c r="L19"/>
  <c r="K19"/>
  <c r="J19"/>
  <c r="I19"/>
  <c r="H19"/>
  <c r="G19"/>
  <c r="F19"/>
  <c r="E19"/>
  <c r="C19"/>
  <c r="B19"/>
  <c r="M19" i="37"/>
  <c r="L19"/>
  <c r="K19"/>
  <c r="J19"/>
  <c r="I19"/>
  <c r="H19"/>
  <c r="G19"/>
  <c r="F19"/>
  <c r="E19"/>
  <c r="C19"/>
  <c r="B19"/>
  <c r="M19" i="13"/>
  <c r="L19"/>
  <c r="K19"/>
  <c r="J19"/>
  <c r="I19"/>
  <c r="H19"/>
  <c r="G19"/>
  <c r="F19"/>
  <c r="E19"/>
  <c r="D19"/>
  <c r="C19"/>
  <c r="B19"/>
  <c r="M19" i="21"/>
  <c r="L19"/>
  <c r="K19"/>
  <c r="J19"/>
  <c r="I19"/>
  <c r="H19"/>
  <c r="G19"/>
  <c r="F19"/>
  <c r="E19"/>
  <c r="C19"/>
  <c r="B19"/>
  <c r="M19" i="33"/>
  <c r="L19"/>
  <c r="K19"/>
  <c r="J19"/>
  <c r="I19"/>
  <c r="H19"/>
  <c r="G19"/>
  <c r="F19"/>
  <c r="E19"/>
  <c r="C19"/>
  <c r="B19"/>
  <c r="M19" i="15"/>
  <c r="L19"/>
  <c r="K19"/>
  <c r="J19"/>
  <c r="I19"/>
  <c r="H19"/>
  <c r="G19"/>
  <c r="F19"/>
  <c r="E19"/>
  <c r="D19"/>
  <c r="C19"/>
  <c r="B19"/>
  <c r="M19" i="49"/>
  <c r="L19"/>
  <c r="K19"/>
  <c r="J19"/>
  <c r="I19"/>
  <c r="H19"/>
  <c r="G19"/>
  <c r="F19"/>
  <c r="E19"/>
  <c r="C19"/>
  <c r="B19"/>
  <c r="M19" i="20"/>
  <c r="L19"/>
  <c r="K19"/>
  <c r="J19"/>
  <c r="I19"/>
  <c r="H19"/>
  <c r="G19"/>
  <c r="F19"/>
  <c r="E19"/>
  <c r="C19"/>
  <c r="B19"/>
  <c r="M19" i="25"/>
  <c r="L19"/>
  <c r="K19"/>
  <c r="J19"/>
  <c r="I19"/>
  <c r="H19"/>
  <c r="G19"/>
  <c r="F19"/>
  <c r="E19"/>
  <c r="C19"/>
  <c r="B19"/>
  <c r="M19" i="19"/>
  <c r="L19"/>
  <c r="K19"/>
  <c r="J19"/>
  <c r="I19"/>
  <c r="H19"/>
  <c r="G19"/>
  <c r="F19"/>
  <c r="E19"/>
  <c r="C19"/>
  <c r="B19"/>
  <c r="M19" i="23"/>
  <c r="L19"/>
  <c r="K19"/>
  <c r="J19"/>
  <c r="I19"/>
  <c r="H19"/>
  <c r="G19"/>
  <c r="F19"/>
  <c r="E19"/>
  <c r="D19"/>
  <c r="C19"/>
  <c r="B19"/>
  <c r="M19" i="50"/>
  <c r="L19"/>
  <c r="K19"/>
  <c r="J19"/>
  <c r="I19"/>
  <c r="H19"/>
  <c r="G19"/>
  <c r="F19"/>
  <c r="E19"/>
  <c r="C19"/>
  <c r="B19"/>
  <c r="M19" i="22"/>
  <c r="L19"/>
  <c r="K19"/>
  <c r="J19"/>
  <c r="I19"/>
  <c r="H19"/>
  <c r="G19"/>
  <c r="F19"/>
  <c r="E19"/>
  <c r="C19"/>
  <c r="B19"/>
  <c r="M19" i="52"/>
  <c r="L19"/>
  <c r="K19"/>
  <c r="J19"/>
  <c r="I19"/>
  <c r="H19"/>
  <c r="G19"/>
  <c r="F19"/>
  <c r="E19"/>
  <c r="C19"/>
  <c r="B19"/>
  <c r="M19" i="27"/>
  <c r="L19"/>
  <c r="K19"/>
  <c r="J19"/>
  <c r="I19"/>
  <c r="H19"/>
  <c r="G19"/>
  <c r="F19"/>
  <c r="E19"/>
  <c r="D19"/>
  <c r="C19"/>
  <c r="B19"/>
  <c r="M19" i="35"/>
  <c r="L19"/>
  <c r="K19"/>
  <c r="J19"/>
  <c r="I19"/>
  <c r="H19"/>
  <c r="G19"/>
  <c r="F19"/>
  <c r="E19"/>
  <c r="C19"/>
  <c r="B19"/>
  <c r="M19" i="8"/>
  <c r="L19"/>
  <c r="K19"/>
  <c r="J19"/>
  <c r="I19"/>
  <c r="H19"/>
  <c r="H21" s="1"/>
  <c r="G19"/>
  <c r="F19"/>
  <c r="E19"/>
  <c r="C19"/>
  <c r="B19"/>
  <c r="M19" i="31"/>
  <c r="L19"/>
  <c r="K19"/>
  <c r="J19"/>
  <c r="I19"/>
  <c r="H19"/>
  <c r="G19"/>
  <c r="F19"/>
  <c r="E19"/>
  <c r="D19"/>
  <c r="C19"/>
  <c r="B19"/>
  <c r="M19" i="40"/>
  <c r="L19"/>
  <c r="K19"/>
  <c r="J19"/>
  <c r="I19"/>
  <c r="H19"/>
  <c r="G19"/>
  <c r="F19"/>
  <c r="B19"/>
  <c r="M19" i="47"/>
  <c r="L19"/>
  <c r="K19"/>
  <c r="J19"/>
  <c r="I19"/>
  <c r="H19"/>
  <c r="G19"/>
  <c r="F19"/>
  <c r="E19"/>
  <c r="B19"/>
  <c r="M19" i="45"/>
  <c r="L19"/>
  <c r="K19"/>
  <c r="J19"/>
  <c r="I19"/>
  <c r="H19"/>
  <c r="G19"/>
  <c r="F19"/>
  <c r="E19"/>
  <c r="D19"/>
  <c r="C19"/>
  <c r="B19"/>
  <c r="M19" i="38"/>
  <c r="L19"/>
  <c r="K19"/>
  <c r="J19"/>
  <c r="I19"/>
  <c r="H19"/>
  <c r="G19"/>
  <c r="F19"/>
  <c r="E19"/>
  <c r="D19"/>
  <c r="C19"/>
  <c r="B19"/>
  <c r="M19" i="24"/>
  <c r="L19"/>
  <c r="K19"/>
  <c r="J19"/>
  <c r="I19"/>
  <c r="H19"/>
  <c r="G19"/>
  <c r="F19"/>
  <c r="E19"/>
  <c r="D19"/>
  <c r="C19"/>
  <c r="B19"/>
  <c r="M19" i="48"/>
  <c r="L19"/>
  <c r="K19"/>
  <c r="J19"/>
  <c r="I19"/>
  <c r="H19"/>
  <c r="G19"/>
  <c r="F19"/>
  <c r="E19"/>
  <c r="D19"/>
  <c r="C19"/>
  <c r="B19"/>
  <c r="M19" i="51"/>
  <c r="L19"/>
  <c r="K19"/>
  <c r="J19"/>
  <c r="I19"/>
  <c r="H19"/>
  <c r="G19"/>
  <c r="F19"/>
  <c r="E19"/>
  <c r="D19"/>
  <c r="C19"/>
  <c r="B19"/>
  <c r="M19" i="2"/>
  <c r="L19"/>
  <c r="K19"/>
  <c r="J19"/>
  <c r="I19"/>
  <c r="H19"/>
  <c r="G19"/>
  <c r="F19"/>
  <c r="E19"/>
  <c r="C19"/>
  <c r="B19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/>
  <c r="M21" i="38"/>
  <c r="M21" i="47"/>
  <c r="M21" i="31"/>
  <c r="K21" i="15"/>
  <c r="K21" i="13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/>
  <c r="G21" i="47"/>
  <c r="I21"/>
  <c r="G21" i="31"/>
  <c r="I21"/>
  <c r="G21" i="15"/>
  <c r="I21"/>
  <c r="G21" i="13"/>
  <c r="I21"/>
  <c r="H21" i="9"/>
  <c r="B19" i="53"/>
  <c r="B21" s="1"/>
  <c r="E22" s="1"/>
  <c r="H21" i="38"/>
  <c r="H21" i="47"/>
  <c r="H21" i="31"/>
  <c r="H21" i="15"/>
  <c r="H21" i="13"/>
  <c r="G21" i="9"/>
  <c r="I21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/>
  <c r="C21" i="51"/>
  <c r="E21"/>
  <c r="C21" i="48"/>
  <c r="E21"/>
  <c r="B21" i="24"/>
  <c r="D21"/>
  <c r="F21"/>
  <c r="B21" i="38"/>
  <c r="D21"/>
  <c r="F21"/>
  <c r="C21" i="45"/>
  <c r="E21"/>
  <c r="C21" i="47"/>
  <c r="E21"/>
  <c r="C21" i="40"/>
  <c r="E21"/>
  <c r="C21" i="31"/>
  <c r="C21" i="8"/>
  <c r="F21"/>
  <c r="B21" i="35"/>
  <c r="E21"/>
  <c r="C21" i="27"/>
  <c r="E21"/>
  <c r="C21" i="52"/>
  <c r="E21"/>
  <c r="C21" i="22"/>
  <c r="E21"/>
  <c r="C21" i="50"/>
  <c r="E21"/>
  <c r="C21" i="23"/>
  <c r="E21"/>
  <c r="C21" i="19"/>
  <c r="E21"/>
  <c r="C21" i="25"/>
  <c r="E21"/>
  <c r="C21" i="20"/>
  <c r="E21"/>
  <c r="C21" i="49"/>
  <c r="E21"/>
  <c r="C21" i="15"/>
  <c r="C21" i="33"/>
  <c r="E21"/>
  <c r="C21" i="21"/>
  <c r="E21"/>
  <c r="C21" i="13"/>
  <c r="E21"/>
  <c r="C21" i="37"/>
  <c r="E21"/>
  <c r="C21" i="16"/>
  <c r="E21"/>
  <c r="C21" i="3"/>
  <c r="E21"/>
  <c r="C21" i="17"/>
  <c r="B21" i="14"/>
  <c r="B21" i="10"/>
  <c r="B21" i="9"/>
  <c r="F21"/>
  <c r="B21" i="26"/>
  <c r="B21" i="12"/>
  <c r="B21" i="7"/>
  <c r="B21" i="6"/>
  <c r="B21" i="5"/>
  <c r="B21" i="4"/>
  <c r="B21" i="30"/>
  <c r="B21" i="2"/>
  <c r="B21" i="51"/>
  <c r="D21"/>
  <c r="B21" i="48"/>
  <c r="D21"/>
  <c r="C21" i="24"/>
  <c r="E21"/>
  <c r="C21" i="38"/>
  <c r="E21"/>
  <c r="B21" i="45"/>
  <c r="D21"/>
  <c r="B21" i="47"/>
  <c r="F21"/>
  <c r="B21" i="40"/>
  <c r="B21" i="31"/>
  <c r="D21"/>
  <c r="F21"/>
  <c r="B21" i="8"/>
  <c r="C21" i="35"/>
  <c r="B21" i="27"/>
  <c r="D21"/>
  <c r="B21" i="52"/>
  <c r="B21" i="22"/>
  <c r="B21" i="50"/>
  <c r="B21" i="23"/>
  <c r="D21"/>
  <c r="B21" i="19"/>
  <c r="B21" i="25"/>
  <c r="B21" i="20"/>
  <c r="B21" i="49"/>
  <c r="B21" i="15"/>
  <c r="D21"/>
  <c r="F21"/>
  <c r="B21" i="33"/>
  <c r="B21" i="21"/>
  <c r="B21" i="13"/>
  <c r="D21"/>
  <c r="F21"/>
  <c r="B21" i="37"/>
  <c r="B21" i="16"/>
  <c r="B21" i="3"/>
  <c r="B21" i="17"/>
  <c r="C21" i="14"/>
  <c r="E21"/>
  <c r="C21" i="10"/>
  <c r="E21"/>
  <c r="C21" i="9"/>
  <c r="E21"/>
  <c r="C21" i="26"/>
  <c r="E21"/>
  <c r="C21" i="12"/>
  <c r="E21"/>
  <c r="C21" i="7"/>
  <c r="E21"/>
  <c r="E21" i="6"/>
  <c r="C21" i="5"/>
  <c r="E21"/>
  <c r="C21" i="4"/>
  <c r="E21"/>
  <c r="C21" i="30"/>
  <c r="E21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/>
  <c r="L19"/>
  <c r="K19"/>
  <c r="J19"/>
  <c r="I19"/>
  <c r="H19"/>
  <c r="G19"/>
  <c r="F19"/>
  <c r="E19"/>
  <c r="E22" i="27" l="1"/>
  <c r="D22" i="47"/>
  <c r="C22"/>
  <c r="C22" i="15"/>
  <c r="C22" i="33"/>
  <c r="D22" i="53"/>
  <c r="B22"/>
  <c r="C22"/>
  <c r="M21" i="29"/>
  <c r="L21"/>
  <c r="K21"/>
  <c r="J21"/>
  <c r="G21"/>
  <c r="I21"/>
  <c r="H21"/>
  <c r="C21"/>
  <c r="E21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/>
  <c r="B21" l="1"/>
  <c r="B22" l="1"/>
</calcChain>
</file>

<file path=xl/sharedStrings.xml><?xml version="1.0" encoding="utf-8"?>
<sst xmlns="http://schemas.openxmlformats.org/spreadsheetml/2006/main" count="1367" uniqueCount="80">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</sst>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tabSelected="1"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17425.100000000002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20125.100000000002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22376.100000000002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0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0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482.3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482.3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482.3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0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0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661.05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906.99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856.1099999999999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0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0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91.26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962.84999999999991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90.55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90.55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0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0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1836.28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2395.41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2494.27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0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0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76347.28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84214.459999999992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84741.799999999988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0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0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6370.67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2540.98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3480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25950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20650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20650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8521.7999999999993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2956.24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4034.29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0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0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500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500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500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3195.7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4850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3715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0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0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>
      <c r="A19" s="44" t="s">
        <v>33</v>
      </c>
      <c r="B19" s="45">
        <f t="shared" ref="B19" si="0">SUM(B5:B18)</f>
        <v>134222.47</v>
      </c>
      <c r="C19" s="65">
        <f t="shared" ref="C19:E19" si="1">SUM(C5:C18)</f>
        <v>142344.29</v>
      </c>
      <c r="D19" s="65">
        <f t="shared" si="1"/>
        <v>139712.02999999997</v>
      </c>
      <c r="E19" s="65">
        <f t="shared" si="1"/>
        <v>143420.42000000001</v>
      </c>
      <c r="F19" s="65">
        <f t="shared" ref="F19:G19" si="2">SUM(F5:F18)</f>
        <v>0</v>
      </c>
      <c r="G19" s="65">
        <f t="shared" si="2"/>
        <v>0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4410.41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4503.619999999999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3394.9500000000003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0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0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>
      <c r="A21" s="44" t="s">
        <v>15</v>
      </c>
      <c r="B21" s="45">
        <f>B19-B20</f>
        <v>129452.28</v>
      </c>
      <c r="C21" s="65">
        <f t="shared" ref="C21:E21" si="6">C19-C20</f>
        <v>137933.88</v>
      </c>
      <c r="D21" s="65">
        <f t="shared" si="6"/>
        <v>135208.40999999997</v>
      </c>
      <c r="E21" s="65">
        <f t="shared" si="6"/>
        <v>140025.47</v>
      </c>
      <c r="F21" s="65">
        <f t="shared" ref="F21:G21" si="7">F19-F20</f>
        <v>0</v>
      </c>
      <c r="G21" s="65">
        <f t="shared" si="7"/>
        <v>0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>
      <c r="A22" s="46" t="s">
        <v>12</v>
      </c>
      <c r="B22" s="51">
        <f>AVERAGE($B$21:B21)</f>
        <v>129452.28</v>
      </c>
      <c r="C22" s="51">
        <f>AVERAGE($B$21:C21)</f>
        <v>133693.08000000002</v>
      </c>
      <c r="D22" s="51">
        <f>AVERAGE($B$21:D21)</f>
        <v>134198.19</v>
      </c>
      <c r="E22" s="51">
        <f>AVERAGE($B$21:E21)</f>
        <v>135655.01</v>
      </c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19" sqref="D19:E20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88" customFormat="1" ht="21.75" thickBot="1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88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>
      <c r="A10" s="53" t="s">
        <v>24</v>
      </c>
      <c r="B10" s="36">
        <v>125.99</v>
      </c>
      <c r="C10" s="60">
        <v>129.61000000000001</v>
      </c>
      <c r="D10" s="60">
        <v>129.99</v>
      </c>
      <c r="E10" s="60">
        <v>129.77000000000001</v>
      </c>
      <c r="F10" s="60"/>
      <c r="G10" s="60"/>
      <c r="H10" s="60"/>
      <c r="I10" s="60"/>
      <c r="J10" s="60"/>
      <c r="K10" s="60"/>
      <c r="L10" s="60"/>
      <c r="M10" s="61"/>
    </row>
    <row r="11" spans="1:13" s="88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>
      <c r="A14" s="54" t="s">
        <v>28</v>
      </c>
      <c r="B14" s="39">
        <v>2500</v>
      </c>
      <c r="C14" s="39">
        <v>2500</v>
      </c>
      <c r="D14" s="39">
        <f>2500+1000</f>
        <v>3500</v>
      </c>
      <c r="E14" s="39">
        <f>2500+1000</f>
        <v>3500</v>
      </c>
      <c r="F14" s="39"/>
      <c r="G14" s="39"/>
      <c r="H14" s="39"/>
      <c r="I14" s="39"/>
      <c r="J14" s="39"/>
      <c r="K14" s="39"/>
      <c r="L14" s="39"/>
      <c r="M14" s="63"/>
    </row>
    <row r="15" spans="1:13" s="90" customFormat="1" ht="15" customHeight="1">
      <c r="A15" s="54" t="s">
        <v>29</v>
      </c>
      <c r="B15" s="39">
        <v>269</v>
      </c>
      <c r="C15" s="62">
        <v>230.3</v>
      </c>
      <c r="D15" s="62">
        <v>87.6</v>
      </c>
      <c r="E15" s="60">
        <v>822.8</v>
      </c>
      <c r="F15" s="60"/>
      <c r="G15" s="62"/>
      <c r="H15" s="62"/>
      <c r="I15" s="62"/>
      <c r="J15" s="62"/>
      <c r="K15" s="62"/>
      <c r="L15" s="62"/>
      <c r="M15" s="63"/>
    </row>
    <row r="16" spans="1:13" s="90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>
      <c r="A18" s="56" t="s">
        <v>32</v>
      </c>
      <c r="B18" s="58">
        <v>1670</v>
      </c>
      <c r="C18" s="64">
        <v>1725</v>
      </c>
      <c r="D18" s="64">
        <v>890</v>
      </c>
      <c r="E18" s="60"/>
      <c r="F18" s="60"/>
      <c r="G18" s="62"/>
      <c r="H18" s="62"/>
      <c r="I18" s="62"/>
      <c r="J18" s="62"/>
      <c r="K18" s="62"/>
      <c r="L18" s="62"/>
      <c r="M18" s="63"/>
    </row>
    <row r="19" spans="1:13" s="88" customFormat="1" ht="15" customHeight="1" thickBot="1">
      <c r="A19" s="44" t="s">
        <v>33</v>
      </c>
      <c r="B19" s="45">
        <f t="shared" ref="B19" si="0">SUM(B5:B18)</f>
        <v>4564.99</v>
      </c>
      <c r="C19" s="65">
        <f t="shared" ref="C19:M19" si="1">SUM(C5:C18)</f>
        <v>4584.91</v>
      </c>
      <c r="D19" s="65">
        <f t="shared" si="1"/>
        <v>4607.59</v>
      </c>
      <c r="E19" s="65">
        <f t="shared" si="1"/>
        <v>4452.57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>
      <c r="A20" s="46" t="s">
        <v>14</v>
      </c>
      <c r="B20" s="59">
        <v>0</v>
      </c>
      <c r="C20" s="62">
        <v>0</v>
      </c>
      <c r="D20" s="62">
        <v>7.59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88" customFormat="1" ht="15" customHeight="1" thickBot="1">
      <c r="A21" s="44" t="s">
        <v>15</v>
      </c>
      <c r="B21" s="45">
        <f>B19-B20</f>
        <v>4564.99</v>
      </c>
      <c r="C21" s="65">
        <f t="shared" ref="C21:M21" si="2">C19-C20</f>
        <v>4584.91</v>
      </c>
      <c r="D21" s="65">
        <f t="shared" si="2"/>
        <v>4600</v>
      </c>
      <c r="E21" s="65">
        <f t="shared" si="2"/>
        <v>4452.57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>
      <c r="A22" s="46" t="s">
        <v>12</v>
      </c>
      <c r="B22" s="51">
        <f>AVERAGE($B$21:B21)</f>
        <v>4564.99</v>
      </c>
      <c r="C22" s="51">
        <f>AVERAGE($B$21:C21)</f>
        <v>4574.95</v>
      </c>
      <c r="D22" s="51">
        <f>AVERAGE($B$21:D21)</f>
        <v>4583.3</v>
      </c>
      <c r="E22" s="51">
        <f>AVERAGE($B$21:E21)</f>
        <v>4550.6175000000003</v>
      </c>
      <c r="F22" s="51"/>
      <c r="G22" s="51"/>
      <c r="H22" s="51"/>
      <c r="I22" s="51"/>
      <c r="J22" s="51"/>
      <c r="K22" s="51"/>
      <c r="L22" s="51"/>
      <c r="M22" s="71"/>
    </row>
    <row r="23" spans="1:13" s="88" customFormat="1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9" sqref="C19:E20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>
        <f>182.69+54.42</f>
        <v>237.11</v>
      </c>
      <c r="D7" s="60">
        <f>197.53+375.39</f>
        <v>572.91999999999996</v>
      </c>
      <c r="E7" s="60">
        <f>87.56+180.96</f>
        <v>268.52</v>
      </c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>
        <f>580.35+291.95</f>
        <v>872.3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>
        <v>650</v>
      </c>
      <c r="E10" s="60">
        <v>664.54</v>
      </c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3600</v>
      </c>
      <c r="C19" s="65">
        <f t="shared" ref="C19:M19" si="1">SUM(C5:C18)</f>
        <v>4709.41</v>
      </c>
      <c r="D19" s="65">
        <f t="shared" si="1"/>
        <v>4822.92</v>
      </c>
      <c r="E19" s="65">
        <f t="shared" si="1"/>
        <v>4533.0599999999995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109.41</v>
      </c>
      <c r="D20" s="62">
        <v>222.92</v>
      </c>
      <c r="E20" s="62">
        <v>14.54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3600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4518.5199999999995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3600</v>
      </c>
      <c r="C22" s="51">
        <f>AVERAGE($B$21:C21)</f>
        <v>4100</v>
      </c>
      <c r="D22" s="51">
        <f>AVERAGE($B$21:D21)</f>
        <v>4266.666666666667</v>
      </c>
      <c r="E22" s="51">
        <f>AVERAGE($B$21:E21)</f>
        <v>4329.63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>
        <v>5250</v>
      </c>
      <c r="C12" s="62">
        <v>4900</v>
      </c>
      <c r="D12" s="62">
        <v>5425</v>
      </c>
      <c r="E12" s="60">
        <v>5250</v>
      </c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5250</v>
      </c>
      <c r="C19" s="65">
        <f t="shared" ref="C19:M19" si="1">SUM(C5:C18)</f>
        <v>4900</v>
      </c>
      <c r="D19" s="65">
        <f t="shared" ref="D19" si="2">SUM(D5:D18)</f>
        <v>5425</v>
      </c>
      <c r="E19" s="65">
        <f t="shared" si="1"/>
        <v>5250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650</v>
      </c>
      <c r="C20" s="62">
        <v>300</v>
      </c>
      <c r="D20" s="62">
        <v>825</v>
      </c>
      <c r="E20" s="62">
        <v>650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39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f>2100+2400</f>
        <v>4500</v>
      </c>
      <c r="C12" s="62">
        <v>4200</v>
      </c>
      <c r="D12" s="62">
        <f>2170+2480</f>
        <v>4650</v>
      </c>
      <c r="E12" s="60">
        <f>2100+2400</f>
        <v>4500</v>
      </c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4" t="s">
        <v>29</v>
      </c>
      <c r="B15" s="39">
        <v>61.8</v>
      </c>
      <c r="C15" s="62"/>
      <c r="D15" s="62"/>
      <c r="E15" s="60">
        <v>147.86000000000001</v>
      </c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>
      <c r="A19" s="44" t="s">
        <v>33</v>
      </c>
      <c r="B19" s="45">
        <f t="shared" ref="B19" si="0">SUM(B5:B18)</f>
        <v>4561.8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4647.8599999999997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>
      <c r="A20" s="46" t="s">
        <v>14</v>
      </c>
      <c r="B20" s="59">
        <v>0</v>
      </c>
      <c r="C20" s="62">
        <v>0</v>
      </c>
      <c r="D20" s="62">
        <v>50</v>
      </c>
      <c r="E20" s="62">
        <v>47.86</v>
      </c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>
      <c r="A21" s="44" t="s">
        <v>15</v>
      </c>
      <c r="B21" s="45">
        <f>B19-B20</f>
        <v>4561.8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>
      <c r="A22" s="46" t="s">
        <v>12</v>
      </c>
      <c r="B22" s="51">
        <f>AVERAGE($B$21:B21)</f>
        <v>4561.8</v>
      </c>
      <c r="C22" s="51">
        <f>AVERAGE($B$21:C21)</f>
        <v>4380.8999999999996</v>
      </c>
      <c r="D22" s="51">
        <f>AVERAGE($B$21:D21)</f>
        <v>4453.9333333333334</v>
      </c>
      <c r="E22" s="51">
        <f>AVERAGE($B$21:E21)</f>
        <v>4490.45</v>
      </c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E23" sqref="E23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4600</v>
      </c>
      <c r="C5" s="60">
        <v>4600</v>
      </c>
      <c r="D5" s="60">
        <v>4600</v>
      </c>
      <c r="E5" s="60">
        <v>4600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2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topLeftCell="A2" zoomScaleNormal="100" workbookViewId="0">
      <selection activeCell="E22" sqref="E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3">K19-K20</f>
        <v>0</v>
      </c>
      <c r="L21" s="65">
        <f t="shared" si="3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E20" sqref="E20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3" sqref="E23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>
        <v>568.62</v>
      </c>
      <c r="C15" s="62">
        <v>302.25</v>
      </c>
      <c r="D15" s="62">
        <v>272</v>
      </c>
      <c r="E15" s="60">
        <v>240</v>
      </c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4868.62</v>
      </c>
      <c r="C19" s="65">
        <f t="shared" ref="C19:M19" si="1">SUM(C5:C18)</f>
        <v>4602.25</v>
      </c>
      <c r="D19" s="65">
        <f t="shared" ref="D19" si="2">SUM(D5:D18)</f>
        <v>4572</v>
      </c>
      <c r="E19" s="65">
        <f t="shared" si="1"/>
        <v>4540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268.62</v>
      </c>
      <c r="C20" s="62">
        <v>2.25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4572</v>
      </c>
      <c r="E21" s="65">
        <f t="shared" si="3"/>
        <v>4540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4590.666666666667</v>
      </c>
      <c r="E22" s="51">
        <f>AVERAGE($B$21:E21)</f>
        <v>4578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>
        <v>2000</v>
      </c>
      <c r="E5" s="60">
        <v>2000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>
        <v>162.4</v>
      </c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>
        <v>55.15</v>
      </c>
      <c r="E10" s="60">
        <v>140</v>
      </c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62"/>
      <c r="D12" s="62">
        <v>1700</v>
      </c>
      <c r="E12" s="62">
        <v>1700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>
        <v>3880</v>
      </c>
      <c r="C14" s="62">
        <v>4000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>
        <v>555.65</v>
      </c>
      <c r="C15" s="62">
        <v>291.7</v>
      </c>
      <c r="D15" s="62"/>
      <c r="E15" s="60">
        <v>69.14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4291.7</v>
      </c>
      <c r="D19" s="65">
        <f t="shared" ref="D19" si="2">SUM(D5:D18)</f>
        <v>3755.15</v>
      </c>
      <c r="E19" s="65">
        <f t="shared" si="1"/>
        <v>4071.54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0.12</v>
      </c>
      <c r="E20" s="62">
        <v>69.14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4435.6499999999996</v>
      </c>
      <c r="C21" s="65">
        <f t="shared" ref="C21:M21" si="3">C19-C20</f>
        <v>4291.7</v>
      </c>
      <c r="D21" s="65">
        <f t="shared" si="3"/>
        <v>3755.03</v>
      </c>
      <c r="E21" s="65">
        <f t="shared" si="3"/>
        <v>4002.4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4435.6499999999996</v>
      </c>
      <c r="C22" s="51">
        <f>AVERAGE($B$21:C21)</f>
        <v>4363.6749999999993</v>
      </c>
      <c r="D22" s="51">
        <f>AVERAGE($B$21:D21)</f>
        <v>4160.7933333333331</v>
      </c>
      <c r="E22" s="51">
        <f>AVERAGE($B$21:E21)</f>
        <v>4121.1949999999997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E17" sqref="E17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>
      <c r="A12" s="40" t="s">
        <v>26</v>
      </c>
      <c r="B12" s="39">
        <v>4500</v>
      </c>
      <c r="C12" s="62">
        <v>4200</v>
      </c>
      <c r="D12" s="62">
        <v>4650</v>
      </c>
      <c r="E12" s="60">
        <v>4500</v>
      </c>
      <c r="F12" s="62"/>
      <c r="G12" s="62"/>
      <c r="H12" s="62"/>
      <c r="I12" s="62"/>
      <c r="J12" s="60"/>
      <c r="K12" s="62"/>
      <c r="L12" s="60"/>
      <c r="M12" s="63"/>
    </row>
    <row r="13" spans="1:14" s="15" customFormat="1" ht="15" customHeight="1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4739.8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139.80000000000001</v>
      </c>
      <c r="C20" s="62">
        <v>0</v>
      </c>
      <c r="D20" s="62">
        <v>50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19" sqref="D19: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4599.8999999999996</v>
      </c>
      <c r="C12" s="62">
        <v>4293.24</v>
      </c>
      <c r="D12" s="62">
        <v>4753.2299999999996</v>
      </c>
      <c r="E12" s="60">
        <v>4599.8999999999996</v>
      </c>
      <c r="F12" s="60"/>
      <c r="G12" s="60"/>
      <c r="H12" s="62"/>
      <c r="I12" s="62"/>
      <c r="J12" s="60"/>
      <c r="K12" s="62"/>
      <c r="L12" s="60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153.22999999999999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4599.8999999999996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4599.8999999999996</v>
      </c>
      <c r="C22" s="51">
        <f>AVERAGE($B$21:C21)</f>
        <v>4446.57</v>
      </c>
      <c r="D22" s="51">
        <f>AVERAGE($B$21:D21)</f>
        <v>4497.7133333333331</v>
      </c>
      <c r="E22" s="51">
        <f>AVERAGE($B$21:E21)</f>
        <v>4523.26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/>
      <c r="G12" s="60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D19" sqref="D19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52" t="s">
        <v>19</v>
      </c>
      <c r="B5" s="60">
        <v>1618.2</v>
      </c>
      <c r="C5" s="60">
        <v>1618.2</v>
      </c>
      <c r="D5" s="60">
        <v>1618.2</v>
      </c>
      <c r="E5" s="60">
        <f>1614.3+3.9+251</f>
        <v>1869.2</v>
      </c>
      <c r="F5" s="60"/>
      <c r="G5" s="60"/>
      <c r="H5" s="60"/>
      <c r="I5" s="60"/>
      <c r="J5" s="60"/>
      <c r="K5" s="60"/>
      <c r="L5" s="60"/>
      <c r="M5" s="60"/>
    </row>
    <row r="6" spans="1:14" ht="15" customHeight="1">
      <c r="A6" s="53" t="s">
        <v>20</v>
      </c>
      <c r="B6" s="36">
        <v>458.18</v>
      </c>
      <c r="C6" s="36">
        <v>482.3</v>
      </c>
      <c r="D6" s="36">
        <v>482.3</v>
      </c>
      <c r="E6" s="36">
        <v>482.3</v>
      </c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53" t="s">
        <v>21</v>
      </c>
      <c r="B7" s="36">
        <v>423.81</v>
      </c>
      <c r="C7" s="60">
        <v>235.29</v>
      </c>
      <c r="D7" s="60">
        <v>56.85</v>
      </c>
      <c r="E7" s="60">
        <v>66.599999999999994</v>
      </c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53" t="s">
        <v>23</v>
      </c>
      <c r="B9" s="36"/>
      <c r="C9" s="60">
        <v>90.55</v>
      </c>
      <c r="D9" s="60">
        <v>90.55</v>
      </c>
      <c r="E9" s="60">
        <v>90.55</v>
      </c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53" t="s">
        <v>24</v>
      </c>
      <c r="B10" s="36">
        <f>410.52+257.1+251.82+500</f>
        <v>1419.44</v>
      </c>
      <c r="C10" s="60">
        <f>500+410.09+249.98+249.98</f>
        <v>1410.05</v>
      </c>
      <c r="D10" s="60">
        <f>500+410.31+249.99*2</f>
        <v>1410.29</v>
      </c>
      <c r="E10" s="60">
        <f>500+410+249.99+249.99</f>
        <v>1409.98</v>
      </c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3919.63</v>
      </c>
      <c r="C19" s="65">
        <f t="shared" ref="C19:M19" si="1">SUM(C5:C18)</f>
        <v>3836.3900000000003</v>
      </c>
      <c r="D19" s="65">
        <f t="shared" ref="D19" si="2">SUM(D5:D18)</f>
        <v>3658.19</v>
      </c>
      <c r="E19" s="65">
        <f t="shared" si="1"/>
        <v>3918.63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3919.63</v>
      </c>
      <c r="C21" s="65">
        <f t="shared" ref="C21:M21" si="3">C19-C20</f>
        <v>3836.3900000000003</v>
      </c>
      <c r="D21" s="65">
        <f t="shared" si="3"/>
        <v>3658.19</v>
      </c>
      <c r="E21" s="65">
        <f t="shared" si="3"/>
        <v>3918.63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AVERAGE($B$21)</f>
        <v>3919.63</v>
      </c>
      <c r="C22" s="51">
        <f>AVERAGE(B21:C21)</f>
        <v>3878.01</v>
      </c>
      <c r="D22" s="51">
        <f>AVERAGE($B$21:D21)</f>
        <v>3804.7366666666671</v>
      </c>
      <c r="E22" s="51">
        <f>AVERAGE($B$21:E21)</f>
        <v>3833.21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19" sqref="A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600</v>
      </c>
      <c r="C5" s="60">
        <v>600</v>
      </c>
      <c r="D5" s="60">
        <v>1300</v>
      </c>
      <c r="E5" s="60">
        <v>1300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>
        <v>28.69</v>
      </c>
      <c r="C7" s="60">
        <v>117.52</v>
      </c>
      <c r="D7" s="60">
        <v>49.42</v>
      </c>
      <c r="E7" s="60">
        <v>70.61</v>
      </c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1040</v>
      </c>
      <c r="C12" s="62">
        <v>1650</v>
      </c>
      <c r="D12" s="62">
        <v>2015</v>
      </c>
      <c r="E12" s="62">
        <v>1950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>
        <f>460+240+300</f>
        <v>1000</v>
      </c>
      <c r="C13" s="62"/>
      <c r="D13" s="62">
        <f>779.98+40</f>
        <v>819.98</v>
      </c>
      <c r="E13" s="60">
        <f>340+160+558.4+91.6</f>
        <v>1150</v>
      </c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>
        <v>94</v>
      </c>
      <c r="E15" s="60">
        <v>171.98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2668.69</v>
      </c>
      <c r="C19" s="65">
        <f t="shared" ref="C19:M19" si="1">SUM(C5:C18)</f>
        <v>2367.52</v>
      </c>
      <c r="D19" s="65">
        <f t="shared" ref="D19" si="2">SUM(D5:D18)</f>
        <v>4278.3999999999996</v>
      </c>
      <c r="E19" s="65">
        <f t="shared" si="1"/>
        <v>4642.5899999999992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0.39</v>
      </c>
      <c r="C20" s="62">
        <v>0</v>
      </c>
      <c r="D20" s="62">
        <v>0.97</v>
      </c>
      <c r="E20" s="62">
        <v>42.59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2668.3</v>
      </c>
      <c r="C21" s="65">
        <f t="shared" ref="C21:M21" si="3">C19-C20</f>
        <v>2367.52</v>
      </c>
      <c r="D21" s="65">
        <f t="shared" si="3"/>
        <v>4277.4299999999994</v>
      </c>
      <c r="E21" s="65">
        <f t="shared" si="3"/>
        <v>4599.9999999999991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2668.3</v>
      </c>
      <c r="C22" s="51">
        <f>AVERAGE($B$21:C21)</f>
        <v>2517.91</v>
      </c>
      <c r="D22" s="51">
        <f>AVERAGE($B$21:D21)</f>
        <v>3104.4166666666665</v>
      </c>
      <c r="E22" s="51">
        <f>AVERAGE($B$21:E21)</f>
        <v>3478.3125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3000</v>
      </c>
      <c r="C12" s="62">
        <v>2800</v>
      </c>
      <c r="D12" s="62">
        <v>3100</v>
      </c>
      <c r="E12" s="60">
        <v>3000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>
      <c r="A15" s="54" t="s">
        <v>29</v>
      </c>
      <c r="B15" s="39">
        <v>731</v>
      </c>
      <c r="C15" s="62">
        <v>842.3</v>
      </c>
      <c r="D15" s="62"/>
      <c r="E15" s="60">
        <v>1037.4000000000001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>
        <v>875.7</v>
      </c>
      <c r="C18" s="64">
        <v>875.7</v>
      </c>
      <c r="D18" s="64">
        <v>1550</v>
      </c>
      <c r="E18" s="60">
        <v>620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4606.7</v>
      </c>
      <c r="C19" s="65">
        <f t="shared" ref="C19:M19" si="1">SUM(C5:C18)</f>
        <v>4518</v>
      </c>
      <c r="D19" s="65">
        <f t="shared" si="1"/>
        <v>4650</v>
      </c>
      <c r="E19" s="65">
        <f t="shared" si="1"/>
        <v>4657.3999999999996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6.7</v>
      </c>
      <c r="C20" s="62">
        <v>99.5</v>
      </c>
      <c r="D20" s="62">
        <v>50</v>
      </c>
      <c r="E20" s="62">
        <v>114.5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4418.5</v>
      </c>
      <c r="D21" s="65">
        <f t="shared" si="2"/>
        <v>4600</v>
      </c>
      <c r="E21" s="65">
        <f t="shared" si="2"/>
        <v>4542.8999999999996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>
        <f>AVERAGE($B$21:C21)</f>
        <v>4509.25</v>
      </c>
      <c r="D22" s="51">
        <f>AVERAGE($B$21:D21)</f>
        <v>4539.5</v>
      </c>
      <c r="E22" s="51">
        <f>AVERAGE($B$21:E21)</f>
        <v>4540.3500000000004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0" sqref="E20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f>2883+2700.1</f>
        <v>5583.1</v>
      </c>
      <c r="C12" s="62">
        <v>5042.8</v>
      </c>
      <c r="D12" s="62">
        <v>5704</v>
      </c>
      <c r="E12" s="60">
        <v>5520</v>
      </c>
      <c r="F12" s="62"/>
      <c r="G12" s="60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5583.1</v>
      </c>
      <c r="C19" s="65">
        <f t="shared" ref="C19:M19" si="1">SUM(C5:C18)</f>
        <v>5042.8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983.1</v>
      </c>
      <c r="C20" s="62">
        <v>442.8</v>
      </c>
      <c r="D20" s="62">
        <v>1104</v>
      </c>
      <c r="E20" s="62">
        <v>920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AVERAGE(B21)</f>
        <v>4600</v>
      </c>
      <c r="C22" s="51">
        <f>AVERAGE(B21:C21)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E19" sqref="E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>
      <c r="A15" s="54" t="s">
        <v>29</v>
      </c>
      <c r="B15" s="39">
        <v>106</v>
      </c>
      <c r="C15" s="62">
        <f>1154.65+106</f>
        <v>1260.6500000000001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106</v>
      </c>
      <c r="C19" s="65">
        <f t="shared" ref="C19:M19" si="1">SUM(C5:C18)</f>
        <v>1260.6500000000001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106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106</v>
      </c>
      <c r="C21" s="65">
        <f t="shared" ref="C21:M21" si="2">C19-C20</f>
        <v>1154.6500000000001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106</v>
      </c>
      <c r="C22" s="51">
        <f>AVERAGE($B$21:C21)</f>
        <v>630.32500000000005</v>
      </c>
      <c r="D22" s="51">
        <f>AVERAGE($B$21:D21)</f>
        <v>420.2166666666667</v>
      </c>
      <c r="E22" s="51">
        <f>AVERAGE($B$21:E21)</f>
        <v>315.16250000000002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4" t="s">
        <v>29</v>
      </c>
      <c r="B15" s="39">
        <v>509</v>
      </c>
      <c r="C15" s="62">
        <v>762</v>
      </c>
      <c r="D15" s="62">
        <v>400</v>
      </c>
      <c r="E15" s="60">
        <v>609</v>
      </c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3009</v>
      </c>
      <c r="C19" s="65">
        <f t="shared" ref="C19:M19" si="1">SUM(C5:C18)</f>
        <v>3262</v>
      </c>
      <c r="D19" s="65">
        <f t="shared" ref="D19" si="2">SUM(D5:D18)</f>
        <v>2900</v>
      </c>
      <c r="E19" s="65">
        <f t="shared" si="1"/>
        <v>3109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>
        <v>0</v>
      </c>
      <c r="D20" s="62">
        <v>166.76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3009</v>
      </c>
      <c r="C21" s="65">
        <f t="shared" ref="C21:M21" si="3">C19-C20</f>
        <v>3262</v>
      </c>
      <c r="D21" s="65">
        <f t="shared" si="3"/>
        <v>2733.24</v>
      </c>
      <c r="E21" s="65">
        <f t="shared" si="3"/>
        <v>3109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>
      <c r="A22" s="46" t="s">
        <v>12</v>
      </c>
      <c r="B22" s="51">
        <f>AVERAGE($B$21:B21)</f>
        <v>3009</v>
      </c>
      <c r="C22" s="51">
        <f>AVERAGE($B$21:C21)</f>
        <v>3135.5</v>
      </c>
      <c r="D22" s="51">
        <f>AVERAGE($B$21:D21)</f>
        <v>3001.4133333333334</v>
      </c>
      <c r="E22" s="51">
        <f>AVERAGE($B$21:E21)</f>
        <v>3028.31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4800</v>
      </c>
      <c r="C19" s="65">
        <f t="shared" ref="C19:M19" si="1">SUM(C5:C18)</f>
        <v>4800</v>
      </c>
      <c r="D19" s="65">
        <f t="shared" ref="D19" si="2">SUM(D5:D18)</f>
        <v>4800</v>
      </c>
      <c r="E19" s="65">
        <f t="shared" si="1"/>
        <v>4800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200</v>
      </c>
      <c r="C20" s="62">
        <v>200</v>
      </c>
      <c r="D20" s="62">
        <v>200</v>
      </c>
      <c r="E20" s="62">
        <v>200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3" sqref="E23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4500</v>
      </c>
      <c r="C12" s="39">
        <v>4500</v>
      </c>
      <c r="D12" s="62">
        <v>4500</v>
      </c>
      <c r="E12" s="62">
        <v>4500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E23" sqref="E23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5" customFormat="1" ht="21.75" thickBot="1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62"/>
      <c r="D12" s="62"/>
      <c r="E12" s="60">
        <v>2070</v>
      </c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>
        <v>138.80000000000001</v>
      </c>
      <c r="C15" s="62">
        <v>846.55</v>
      </c>
      <c r="D15" s="62"/>
      <c r="E15" s="60">
        <v>192</v>
      </c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1938.8</v>
      </c>
      <c r="C19" s="65">
        <f t="shared" ref="C19:M19" si="1">SUM(C5:C18)</f>
        <v>2646.55</v>
      </c>
      <c r="D19" s="65">
        <f t="shared" ref="D19" si="2">SUM(D5:D18)</f>
        <v>1800</v>
      </c>
      <c r="E19" s="65">
        <f t="shared" si="1"/>
        <v>4062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1938.8</v>
      </c>
      <c r="C21" s="65">
        <f t="shared" ref="C21:M21" si="3">C19-C20</f>
        <v>2646.55</v>
      </c>
      <c r="D21" s="65">
        <f t="shared" si="3"/>
        <v>1800</v>
      </c>
      <c r="E21" s="65">
        <f t="shared" si="3"/>
        <v>4062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1938.8</v>
      </c>
      <c r="C22" s="51">
        <f>AVERAGE($B$21:C21)</f>
        <v>2292.6750000000002</v>
      </c>
      <c r="D22" s="51">
        <f>AVERAGE($B$21:D21)</f>
        <v>2128.4500000000003</v>
      </c>
      <c r="E22" s="51">
        <f>AVERAGE($B$21:E21)</f>
        <v>2611.8375000000001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C19" sqref="C19:E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62"/>
      <c r="G20" s="62"/>
      <c r="H20" s="62"/>
      <c r="I20" s="62"/>
      <c r="J20" s="62"/>
      <c r="K20" s="62"/>
      <c r="L20" s="62"/>
      <c r="M20" s="63"/>
    </row>
    <row r="21" spans="1:14" ht="15" customHeight="1" thickBot="1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4" ht="15" customHeight="1" thickBot="1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>
        <v>92.56</v>
      </c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>
      <c r="A13" s="54" t="s">
        <v>27</v>
      </c>
      <c r="B13" s="39"/>
      <c r="C13" s="62">
        <f>149+364.9+336.83+196.8+36.45+1079.17+1205.58</f>
        <v>3368.73</v>
      </c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4" t="s">
        <v>29</v>
      </c>
      <c r="B15" s="39">
        <v>1374.28</v>
      </c>
      <c r="C15" s="62">
        <v>636.80999999999995</v>
      </c>
      <c r="D15" s="62">
        <v>1755.74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5005.5399999999991</v>
      </c>
      <c r="D19" s="65">
        <f t="shared" si="1"/>
        <v>2755.74</v>
      </c>
      <c r="E19" s="65">
        <f t="shared" si="1"/>
        <v>1092.56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11</v>
      </c>
      <c r="C20" s="62">
        <v>405.54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2363.2799999999997</v>
      </c>
      <c r="C21" s="65">
        <f t="shared" ref="C21:M21" si="2">C19-C20</f>
        <v>4599.9999999999991</v>
      </c>
      <c r="D21" s="65">
        <f t="shared" si="2"/>
        <v>2755.74</v>
      </c>
      <c r="E21" s="65">
        <f t="shared" si="2"/>
        <v>1092.56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2363.2799999999997</v>
      </c>
      <c r="C22" s="51">
        <f>AVERAGE($B$21:C21)</f>
        <v>3481.6399999999994</v>
      </c>
      <c r="D22" s="51">
        <f>AVERAGE($B$21:D21)</f>
        <v>3239.6733333333327</v>
      </c>
      <c r="E22" s="51">
        <f>AVERAGE($B$21:E21)</f>
        <v>2702.8949999999995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7" sqref="E7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>
        <v>2000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2000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2000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500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opLeftCell="A2" zoomScaleNormal="100" workbookViewId="0">
      <selection activeCell="F15" sqref="F15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>
      <c r="A12" s="27" t="s">
        <v>26</v>
      </c>
      <c r="B12" s="39">
        <v>2492</v>
      </c>
      <c r="C12" s="62">
        <v>4984</v>
      </c>
      <c r="D12" s="62">
        <v>4984</v>
      </c>
      <c r="E12" s="62">
        <v>4984</v>
      </c>
      <c r="F12" s="62"/>
      <c r="G12" s="62"/>
      <c r="H12" s="62"/>
      <c r="I12" s="62"/>
      <c r="J12" s="62"/>
      <c r="K12" s="62"/>
      <c r="L12" s="62"/>
      <c r="M12" s="63"/>
    </row>
    <row r="13" spans="1:13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>
      <c r="A19" s="21" t="s">
        <v>33</v>
      </c>
      <c r="B19" s="45">
        <f t="shared" ref="B19" si="0">SUM(B5:B18)</f>
        <v>4894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>
      <c r="A20" s="22" t="s">
        <v>14</v>
      </c>
      <c r="B20" s="59">
        <v>294</v>
      </c>
      <c r="C20" s="62">
        <v>384</v>
      </c>
      <c r="D20" s="62">
        <v>384</v>
      </c>
      <c r="E20" s="62">
        <v>384</v>
      </c>
      <c r="F20" s="62"/>
      <c r="G20" s="62"/>
      <c r="H20" s="62"/>
      <c r="I20" s="62"/>
      <c r="J20" s="62"/>
      <c r="K20" s="62"/>
      <c r="L20" s="62"/>
      <c r="M20" s="63"/>
    </row>
    <row r="21" spans="1:13" ht="15.75" thickBot="1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.75" thickBot="1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E20" sqref="E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E23" sqref="E23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>
      <c r="A12" s="54" t="s">
        <v>26</v>
      </c>
      <c r="B12" s="39">
        <f>1200+1400+1764</f>
        <v>4364</v>
      </c>
      <c r="C12" s="62">
        <v>4293.24</v>
      </c>
      <c r="D12" s="62">
        <v>4753.2299999999996</v>
      </c>
      <c r="E12" s="60">
        <v>4599.8999999999996</v>
      </c>
      <c r="F12" s="62"/>
      <c r="G12" s="62"/>
      <c r="H12" s="62"/>
      <c r="I12" s="62"/>
      <c r="J12" s="62"/>
      <c r="K12" s="62"/>
      <c r="L12" s="62"/>
      <c r="M12" s="63"/>
    </row>
    <row r="13" spans="1:13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4364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80</v>
      </c>
      <c r="C20" s="62">
        <v>0</v>
      </c>
      <c r="D20" s="62">
        <v>153.22999999999999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4284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0</v>
      </c>
      <c r="G21" s="65">
        <f t="shared" ref="G21" si="3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4284</v>
      </c>
      <c r="C22" s="51">
        <f>AVERAGE($B$21:C21)</f>
        <v>4288.62</v>
      </c>
      <c r="D22" s="51">
        <f>AVERAGE($B$21:D21)</f>
        <v>4392.413333333333</v>
      </c>
      <c r="E22" s="51">
        <f>AVERAGE($B$21:E21)</f>
        <v>4444.2849999999999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>
        <f>68.5+125.4</f>
        <v>193.9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>
        <v>110</v>
      </c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4650</v>
      </c>
      <c r="C19" s="65">
        <f t="shared" ref="C19:M19" si="1">SUM(C5:C18)</f>
        <v>4503.8999999999996</v>
      </c>
      <c r="D19" s="65">
        <f t="shared" si="1"/>
        <v>4650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50</v>
      </c>
      <c r="C20" s="62">
        <v>110</v>
      </c>
      <c r="D20" s="62">
        <v>50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2">C19-C20</f>
        <v>4393.8999999999996</v>
      </c>
      <c r="D21" s="65">
        <f t="shared" si="2"/>
        <v>4600</v>
      </c>
      <c r="E21" s="65">
        <f t="shared" si="2"/>
        <v>4500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>
        <f>AVERAGE($B$21:C21)</f>
        <v>4496.95</v>
      </c>
      <c r="D22" s="51">
        <f>AVERAGE($B$21:D21)</f>
        <v>4531.3</v>
      </c>
      <c r="E22" s="51">
        <f>AVERAGE($B$21:E21)</f>
        <v>4523.4750000000004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>
        <v>3006.9</v>
      </c>
      <c r="C5" s="60">
        <v>3006.9</v>
      </c>
      <c r="D5" s="60">
        <v>3006.9</v>
      </c>
      <c r="E5" s="60">
        <v>3006.9</v>
      </c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1500</v>
      </c>
      <c r="C12" s="39">
        <v>1500</v>
      </c>
      <c r="D12" s="39">
        <v>1500</v>
      </c>
      <c r="E12" s="60">
        <v>1900</v>
      </c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4506.8999999999996</v>
      </c>
      <c r="D19" s="65">
        <f t="shared" si="1"/>
        <v>4506.8999999999996</v>
      </c>
      <c r="E19" s="65">
        <f t="shared" si="1"/>
        <v>4906.8999999999996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>
        <v>100</v>
      </c>
      <c r="D20" s="62">
        <v>0</v>
      </c>
      <c r="E20" s="62">
        <v>306.89999999999998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4506.8999999999996</v>
      </c>
      <c r="C21" s="65">
        <f t="shared" ref="C21:M21" si="2">C19-C20</f>
        <v>4406.8999999999996</v>
      </c>
      <c r="D21" s="65">
        <f t="shared" si="2"/>
        <v>4506.8999999999996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4506.8999999999996</v>
      </c>
      <c r="C22" s="51">
        <f>AVERAGE($B$21:C21)</f>
        <v>4456.8999999999996</v>
      </c>
      <c r="D22" s="51">
        <f>AVERAGE($B$21:D21)</f>
        <v>4473.5666666666666</v>
      </c>
      <c r="E22" s="51">
        <f>AVERAGE($B$21:E21)</f>
        <v>4505.1749999999993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>
      <c r="A15" s="54" t="s">
        <v>29</v>
      </c>
      <c r="B15" s="39">
        <v>79.599999999999994</v>
      </c>
      <c r="C15" s="62">
        <f>645.63+149.7</f>
        <v>795.32999999999993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>
      <c r="A18" s="56" t="s">
        <v>32</v>
      </c>
      <c r="B18" s="58">
        <v>520</v>
      </c>
      <c r="C18" s="64"/>
      <c r="D18" s="64">
        <v>80</v>
      </c>
      <c r="E18" s="60"/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>
      <c r="A19" s="44" t="s">
        <v>33</v>
      </c>
      <c r="B19" s="45">
        <f t="shared" ref="B19" si="0">SUM(B5:B18)</f>
        <v>599.6</v>
      </c>
      <c r="C19" s="65">
        <f t="shared" ref="C19:M19" si="1">SUM(C5:C18)</f>
        <v>795.32999999999993</v>
      </c>
      <c r="D19" s="65">
        <f t="shared" si="1"/>
        <v>80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>
      <c r="A21" s="44" t="s">
        <v>15</v>
      </c>
      <c r="B21" s="45">
        <f>B19-B20</f>
        <v>599.6</v>
      </c>
      <c r="C21" s="65">
        <f t="shared" ref="C21:M21" si="2">C19-C20</f>
        <v>795.32999999999993</v>
      </c>
      <c r="D21" s="65">
        <f t="shared" si="2"/>
        <v>80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>
      <c r="A22" s="46" t="s">
        <v>12</v>
      </c>
      <c r="B22" s="51">
        <f>AVERAGE($B$21:B21)</f>
        <v>599.6</v>
      </c>
      <c r="C22" s="51">
        <f>AVERAGE($B$21:C21)</f>
        <v>697.46499999999992</v>
      </c>
      <c r="D22" s="51">
        <f>AVERAGE($B$21:D21)</f>
        <v>491.64333333333326</v>
      </c>
      <c r="E22" s="51">
        <f>AVERAGE($B$21:E21)</f>
        <v>368.73249999999996</v>
      </c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E23" sqref="E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3" sqref="E23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>
        <v>67.13</v>
      </c>
      <c r="C7" s="60">
        <v>47.58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>
        <v>89.16</v>
      </c>
      <c r="C8" s="36">
        <v>91.26</v>
      </c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>
        <v>147.12</v>
      </c>
      <c r="C10" s="36">
        <v>147.12</v>
      </c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>
        <v>4008</v>
      </c>
      <c r="C12" s="39">
        <v>4008</v>
      </c>
      <c r="D12" s="39">
        <v>4008</v>
      </c>
      <c r="E12" s="39">
        <v>4008</v>
      </c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5" t="s">
        <v>29</v>
      </c>
      <c r="B15" s="39"/>
      <c r="C15" s="62"/>
      <c r="D15" s="62"/>
      <c r="E15" s="60">
        <v>359.51</v>
      </c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>
      <c r="A19" s="44" t="s">
        <v>33</v>
      </c>
      <c r="B19" s="45">
        <f t="shared" ref="B19" si="0">SUM(B5:B18)</f>
        <v>5811.41</v>
      </c>
      <c r="C19" s="65">
        <f t="shared" ref="C19:M19" si="1">SUM(C5:C18)</f>
        <v>4293.96</v>
      </c>
      <c r="D19" s="65">
        <f t="shared" ref="D19" si="2">SUM(D5:D18)</f>
        <v>4008</v>
      </c>
      <c r="E19" s="65">
        <f t="shared" si="1"/>
        <v>4367.51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>
      <c r="A20" s="46" t="s">
        <v>14</v>
      </c>
      <c r="B20" s="59">
        <v>1211.4100000000001</v>
      </c>
      <c r="C20" s="62">
        <v>269.55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3.5" thickBot="1">
      <c r="A21" s="44" t="s">
        <v>15</v>
      </c>
      <c r="B21" s="45">
        <f>B19-B20</f>
        <v>4600</v>
      </c>
      <c r="C21" s="65">
        <f t="shared" ref="C21:M21" si="3">C19-C20</f>
        <v>4024.41</v>
      </c>
      <c r="D21" s="65">
        <f t="shared" si="3"/>
        <v>4008</v>
      </c>
      <c r="E21" s="65">
        <f t="shared" si="3"/>
        <v>4367.51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>
      <c r="A22" s="46" t="s">
        <v>12</v>
      </c>
      <c r="B22" s="51">
        <f>AVERAGE($B$21:B21)</f>
        <v>4600</v>
      </c>
      <c r="C22" s="51">
        <f>AVERAGE($B$21:C21)</f>
        <v>4312.2049999999999</v>
      </c>
      <c r="D22" s="51">
        <f>AVERAGE($B$21:D21)</f>
        <v>4210.8033333333333</v>
      </c>
      <c r="E22" s="51">
        <f>AVERAGE($B$21:E21)</f>
        <v>4249.9799999999996</v>
      </c>
      <c r="F22" s="51"/>
      <c r="G22" s="51"/>
      <c r="H22" s="51"/>
      <c r="I22" s="51"/>
      <c r="J22" s="51"/>
      <c r="K22" s="51"/>
      <c r="L22" s="51"/>
      <c r="M22" s="71"/>
    </row>
    <row r="23" spans="1:13" ht="13.5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>
        <v>2430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2430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2430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607.5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F17" sqref="F17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89" customFormat="1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88" customFormat="1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53" t="s">
        <v>24</v>
      </c>
      <c r="B10" s="36">
        <v>149.97999999999999</v>
      </c>
      <c r="C10" s="60">
        <v>149.5</v>
      </c>
      <c r="D10" s="60">
        <v>149.97999999999999</v>
      </c>
      <c r="E10" s="60">
        <v>149.97999999999999</v>
      </c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>
      <c r="A13" s="54" t="s">
        <v>27</v>
      </c>
      <c r="B13" s="39"/>
      <c r="C13" s="62">
        <v>3001.94</v>
      </c>
      <c r="D13" s="62">
        <v>1721</v>
      </c>
      <c r="E13" s="60">
        <v>2330</v>
      </c>
      <c r="F13" s="60"/>
      <c r="G13" s="62"/>
      <c r="H13" s="62"/>
      <c r="I13" s="62"/>
      <c r="J13" s="62"/>
      <c r="K13" s="62"/>
      <c r="L13" s="62"/>
      <c r="M13" s="63"/>
    </row>
    <row r="14" spans="1:14" s="9" customFormat="1" ht="15" customHeight="1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>
      <c r="A15" s="54" t="s">
        <v>29</v>
      </c>
      <c r="B15" s="39">
        <v>1215.7</v>
      </c>
      <c r="C15" s="62">
        <f>572.2</f>
        <v>572.20000000000005</v>
      </c>
      <c r="D15" s="62">
        <f>346.9</f>
        <v>346.9</v>
      </c>
      <c r="E15" s="60">
        <v>384.6</v>
      </c>
      <c r="F15" s="60"/>
      <c r="G15" s="62"/>
      <c r="H15" s="62"/>
      <c r="I15" s="62"/>
      <c r="J15" s="62"/>
      <c r="K15" s="62"/>
      <c r="L15" s="62"/>
      <c r="M15" s="63"/>
    </row>
    <row r="16" spans="1:14" s="6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>
        <v>240</v>
      </c>
      <c r="C18" s="64">
        <v>485</v>
      </c>
      <c r="D18" s="64">
        <f>1800+530</f>
        <v>2330</v>
      </c>
      <c r="E18" s="60">
        <v>665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:C19" si="0">SUM(B5:B18)</f>
        <v>1605.68</v>
      </c>
      <c r="C19" s="45">
        <f t="shared" si="0"/>
        <v>4208.6400000000003</v>
      </c>
      <c r="D19" s="65">
        <f t="shared" ref="D19" si="1">SUM(D5:D18)</f>
        <v>4547.88</v>
      </c>
      <c r="E19" s="65">
        <f t="shared" ref="E19:M19" si="2">SUM(E5:E18)</f>
        <v>3529.58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>
      <c r="A20" s="46" t="s">
        <v>14</v>
      </c>
      <c r="B20" s="59">
        <v>0</v>
      </c>
      <c r="C20" s="62">
        <v>0</v>
      </c>
      <c r="D20" s="62">
        <v>86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1605.68</v>
      </c>
      <c r="C21" s="65">
        <f>C19-C20</f>
        <v>4208.6400000000003</v>
      </c>
      <c r="D21" s="65">
        <f t="shared" ref="D21" si="3">D19-D20</f>
        <v>4461.88</v>
      </c>
      <c r="E21" s="65">
        <f t="shared" ref="E21:M21" si="4">E19-E20</f>
        <v>3529.58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>
      <c r="A22" s="46" t="s">
        <v>12</v>
      </c>
      <c r="B22" s="51">
        <f>AVERAGE($B$21:B21)</f>
        <v>1605.68</v>
      </c>
      <c r="C22" s="51">
        <f>AVERAGE($B$21:C21)</f>
        <v>2907.1600000000003</v>
      </c>
      <c r="D22" s="51">
        <f>AVERAGE($B$21:D21)</f>
        <v>3425.4</v>
      </c>
      <c r="E22" s="51">
        <f>AVERAGE($B$21:E21)</f>
        <v>3451.4450000000002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19" sqref="D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f>2356+2356</f>
        <v>4712</v>
      </c>
      <c r="C12" s="62">
        <v>4256</v>
      </c>
      <c r="D12" s="62">
        <v>4712</v>
      </c>
      <c r="E12" s="60">
        <v>4560</v>
      </c>
      <c r="F12" s="62"/>
      <c r="G12" s="60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21.75" thickBo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60"/>
      <c r="G14" s="62"/>
      <c r="H14" s="62"/>
      <c r="I14" s="62"/>
      <c r="J14" s="62"/>
      <c r="K14" s="62"/>
      <c r="L14" s="62"/>
      <c r="M14" s="63"/>
    </row>
    <row r="15" spans="1:14" s="42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>
        <v>103.17</v>
      </c>
      <c r="C7" s="60">
        <v>23.55</v>
      </c>
      <c r="D7" s="60">
        <v>227.8</v>
      </c>
      <c r="E7" s="60">
        <v>195.42</v>
      </c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60"/>
      <c r="G14" s="60"/>
      <c r="H14" s="60"/>
      <c r="I14" s="60"/>
      <c r="J14" s="60"/>
      <c r="K14" s="60"/>
      <c r="L14" s="60"/>
      <c r="M14" s="63"/>
    </row>
    <row r="15" spans="1:13" s="15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4803.17</v>
      </c>
      <c r="C19" s="65">
        <f t="shared" ref="C19:M19" si="1">SUM(C5:C18)</f>
        <v>4723.55</v>
      </c>
      <c r="D19" s="65">
        <f t="shared" ref="D19" si="2">SUM(D5:D18)</f>
        <v>4927.8</v>
      </c>
      <c r="E19" s="65">
        <f>SUM(E5:E18)</f>
        <v>4895.42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203.17</v>
      </c>
      <c r="C20" s="62">
        <v>123.55</v>
      </c>
      <c r="D20" s="62">
        <v>327.8</v>
      </c>
      <c r="E20" s="62">
        <v>295.42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C19" sqref="C19:E20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>
      <c r="A12" s="52" t="s">
        <v>26</v>
      </c>
      <c r="B12" s="39"/>
      <c r="C12" s="62">
        <v>1620</v>
      </c>
      <c r="D12" s="62">
        <v>1860</v>
      </c>
      <c r="E12" s="60">
        <v>1800</v>
      </c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>
      <c r="A14" s="52" t="s">
        <v>28</v>
      </c>
      <c r="B14" s="39"/>
      <c r="C14" s="62">
        <v>2300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2" t="s">
        <v>29</v>
      </c>
      <c r="B15" s="39">
        <v>248.75</v>
      </c>
      <c r="C15" s="62">
        <f>503.04+1284.77</f>
        <v>1787.81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>
      <c r="A16" s="52" t="s">
        <v>30</v>
      </c>
      <c r="B16" s="39"/>
      <c r="C16" s="62">
        <v>500</v>
      </c>
      <c r="D16" s="62">
        <v>500</v>
      </c>
      <c r="E16" s="60">
        <v>500</v>
      </c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248.75</v>
      </c>
      <c r="C19" s="65">
        <f t="shared" ref="C19:M19" si="1">SUM(C5:C18)</f>
        <v>6207.8099999999995</v>
      </c>
      <c r="D19" s="65">
        <f t="shared" si="1"/>
        <v>2360</v>
      </c>
      <c r="E19" s="65">
        <f t="shared" si="1"/>
        <v>2300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>
        <v>1607.81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248.75</v>
      </c>
      <c r="C21" s="65">
        <f t="shared" ref="C21:M21" si="2">C19-C20</f>
        <v>4600</v>
      </c>
      <c r="D21" s="65">
        <f t="shared" si="2"/>
        <v>2360</v>
      </c>
      <c r="E21" s="65">
        <f t="shared" si="2"/>
        <v>2300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248.75</v>
      </c>
      <c r="C22" s="51">
        <f>AVERAGE($B$21:C21)</f>
        <v>2424.375</v>
      </c>
      <c r="D22" s="51">
        <f>AVERAGE($B$21:D21)</f>
        <v>2402.9166666666665</v>
      </c>
      <c r="E22" s="51">
        <f>AVERAGE($B$21:E21)</f>
        <v>2377.1875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2021-05-10T11:46:03Z</dcterms:modified>
</cp:coreProperties>
</file>