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620" tabRatio="896" firstSheet="27" activeTab="34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MIR FERNANDO" sheetId="6" r:id="rId5"/>
    <sheet name="ANA LÚCIA" sheetId="12" r:id="rId6"/>
    <sheet name="ANDREZA ROMERO" sheetId="30" r:id="rId7"/>
    <sheet name="CHICO KIKO" sheetId="17" r:id="rId8"/>
    <sheet name="CIDA PEDROSA" sheetId="5" r:id="rId9"/>
    <sheet name="DAIZE MICHELE" sheetId="3" r:id="rId10"/>
    <sheet name="DANI PORTELA" sheetId="7" r:id="rId11"/>
    <sheet name="DAVI MUNIZ" sheetId="16" r:id="rId12"/>
    <sheet name="DILSON BATISTA" sheetId="26" r:id="rId13"/>
    <sheet name="DODUEL VARELA" sheetId="9" r:id="rId14"/>
    <sheet name="EDUARDO MARQUES" sheetId="13" r:id="rId15"/>
    <sheet name="ERIBERTO RAFAEL" sheetId="8" r:id="rId16"/>
    <sheet name="FABIANO FERRAZ" sheetId="10" r:id="rId17"/>
    <sheet name="FELIPE ALECRIM" sheetId="14" r:id="rId18"/>
    <sheet name="FELIPE FRANCISMAR" sheetId="21" r:id="rId19"/>
    <sheet name="FRED FERREIRA" sheetId="33" r:id="rId20"/>
    <sheet name="HÉLIO GUABIRARA" sheetId="20" r:id="rId21"/>
    <sheet name="IVAN MORAES" sheetId="25" r:id="rId22"/>
    <sheet name="JAIRO BRITTO" sheetId="19" r:id="rId23"/>
    <sheet name="JOSELITO FERREIRA" sheetId="37" r:id="rId24"/>
    <sheet name="JÚNIOR BOCÃO" sheetId="22" r:id="rId25"/>
    <sheet name="LIANA CIRNE" sheetId="15" r:id="rId26"/>
    <sheet name="LUIZ EUSTÁQUIO" sheetId="52" r:id="rId27"/>
    <sheet name="MARCO AURÉLIO FILHO" sheetId="49" r:id="rId28"/>
    <sheet name="NATÁLIA DE MENUDO" sheetId="35" r:id="rId29"/>
    <sheet name="OSMAR RICARDO" sheetId="23" r:id="rId30"/>
    <sheet name="PAULO MUNIZ" sheetId="27" r:id="rId31"/>
    <sheet name="PASTOR JR. TÉRCIO" sheetId="50" r:id="rId32"/>
    <sheet name="PROFESSOR MIRINHO" sheetId="40" r:id="rId33"/>
    <sheet name="RENATO ANTUNES" sheetId="31" r:id="rId34"/>
    <sheet name="RINALDO JÚNIOR" sheetId="47" r:id="rId35"/>
    <sheet name="ROMERINHO JATOBÁ " sheetId="24" r:id="rId36"/>
    <sheet name="SAMUEL SALAZAR" sheetId="48" r:id="rId37"/>
    <sheet name="TADEU CALHEIROS" sheetId="45" r:id="rId38"/>
    <sheet name="WILTON BRITO" sheetId="51" r:id="rId39"/>
    <sheet name="ZÉ NETO" sheetId="38" r:id="rId40"/>
  </sheets>
  <definedNames>
    <definedName name="_xlnm.Print_Area" localSheetId="4">'ALMIR FERNANDO'!$A$1:$M$23</definedName>
    <definedName name="_xlnm.Print_Area" localSheetId="6">'ANDREZA ROMERO'!$A$2:$M$23</definedName>
    <definedName name="_xlnm.Print_Area" localSheetId="0">CONSOLIDADA!$A$1:$M$23</definedName>
    <definedName name="_xlnm.Print_Area" localSheetId="21">'IVAN MORAES'!$A$1:$M$23</definedName>
    <definedName name="_xlnm.Print_Area" localSheetId="26">'LUIZ EUSTÁQUIO'!$A$1:$M$25</definedName>
    <definedName name="_xlnm.Print_Area" localSheetId="27">'MARCO AURÉLIO FILHO'!$A$1:$M$25</definedName>
    <definedName name="_xlnm.Print_Area" localSheetId="31">'PASTOR JR. TÉRCIO'!$A$1:$M$25</definedName>
    <definedName name="_xlnm.Print_Area" localSheetId="36">'SAMUEL SALAZAR'!$A$1:$M$25</definedName>
    <definedName name="_xlnm.Print_Area" localSheetId="38">'WILTON BRITO'!$A$1:$M$25</definedName>
  </definedNames>
  <calcPr calcId="125725"/>
</workbook>
</file>

<file path=xl/calcChain.xml><?xml version="1.0" encoding="utf-8"?>
<calcChain xmlns="http://schemas.openxmlformats.org/spreadsheetml/2006/main">
  <c r="B12" i="47"/>
  <c r="C15" i="15"/>
  <c r="C22" i="38"/>
  <c r="C22" i="51"/>
  <c r="C22" i="45"/>
  <c r="C15"/>
  <c r="C22" i="48"/>
  <c r="C22" i="24"/>
  <c r="C15"/>
  <c r="C22" i="31"/>
  <c r="C22" i="40"/>
  <c r="C22" i="50"/>
  <c r="C13"/>
  <c r="C22" i="27"/>
  <c r="C22" i="23"/>
  <c r="C22" i="35"/>
  <c r="C22" i="49"/>
  <c r="C22" i="52" l="1"/>
  <c r="C22" i="17"/>
  <c r="C22" i="30"/>
  <c r="C22" i="22"/>
  <c r="C22" i="37"/>
  <c r="C22" i="19"/>
  <c r="C22" i="25"/>
  <c r="C10"/>
  <c r="C22" i="20"/>
  <c r="C22" i="21"/>
  <c r="C22" i="14"/>
  <c r="C22" i="10"/>
  <c r="C22" i="8"/>
  <c r="C22" i="13"/>
  <c r="C22" i="9"/>
  <c r="C22" i="26"/>
  <c r="C22" i="16"/>
  <c r="C22" i="7"/>
  <c r="C7"/>
  <c r="C9"/>
  <c r="C22" i="3"/>
  <c r="C22" i="5"/>
  <c r="C15"/>
  <c r="C22" i="12"/>
  <c r="C22" i="6"/>
  <c r="C19"/>
  <c r="C21" s="1"/>
  <c r="C15"/>
  <c r="C22" i="4"/>
  <c r="C22" i="2"/>
  <c r="C22" i="29"/>
  <c r="B12" i="22"/>
  <c r="B13" i="19"/>
  <c r="B10" i="25"/>
  <c r="B12" i="26"/>
  <c r="B12" i="12"/>
  <c r="M5" i="53" l="1"/>
  <c r="M6"/>
  <c r="M7"/>
  <c r="M8"/>
  <c r="M9"/>
  <c r="M10"/>
  <c r="M11"/>
  <c r="M12"/>
  <c r="M13"/>
  <c r="M14"/>
  <c r="M15"/>
  <c r="M16"/>
  <c r="M17"/>
  <c r="M18"/>
  <c r="M20"/>
  <c r="M19" l="1"/>
  <c r="M21" s="1"/>
  <c r="L12" l="1"/>
  <c r="L20"/>
  <c r="L18"/>
  <c r="L17"/>
  <c r="L16"/>
  <c r="L15"/>
  <c r="L14"/>
  <c r="L13"/>
  <c r="L11"/>
  <c r="L10"/>
  <c r="L9"/>
  <c r="L8"/>
  <c r="L7"/>
  <c r="L6"/>
  <c r="L5"/>
  <c r="L19" l="1"/>
  <c r="L21" s="1"/>
  <c r="K5" l="1"/>
  <c r="K6"/>
  <c r="K7"/>
  <c r="K8"/>
  <c r="K9"/>
  <c r="K10"/>
  <c r="K11"/>
  <c r="K12"/>
  <c r="K13"/>
  <c r="K14"/>
  <c r="K15"/>
  <c r="K16"/>
  <c r="K17"/>
  <c r="K18"/>
  <c r="K20"/>
  <c r="K19" l="1"/>
  <c r="K21" s="1"/>
  <c r="J5" l="1"/>
  <c r="J6"/>
  <c r="J7"/>
  <c r="J8"/>
  <c r="J9"/>
  <c r="J10"/>
  <c r="J11"/>
  <c r="J13"/>
  <c r="J14"/>
  <c r="J15"/>
  <c r="J16"/>
  <c r="J17"/>
  <c r="J18"/>
  <c r="J20"/>
  <c r="J12" l="1"/>
  <c r="J19" s="1"/>
  <c r="J21" s="1"/>
  <c r="I5" l="1"/>
  <c r="I6"/>
  <c r="I7"/>
  <c r="I8"/>
  <c r="I9"/>
  <c r="I10"/>
  <c r="I11"/>
  <c r="I12"/>
  <c r="I13"/>
  <c r="I14"/>
  <c r="I15"/>
  <c r="I16"/>
  <c r="I17"/>
  <c r="I18"/>
  <c r="I20"/>
  <c r="I19" l="1"/>
  <c r="I21" s="1"/>
  <c r="H12" l="1"/>
  <c r="H5"/>
  <c r="H6"/>
  <c r="H7"/>
  <c r="H8"/>
  <c r="H9"/>
  <c r="H10"/>
  <c r="H11"/>
  <c r="H13"/>
  <c r="H14"/>
  <c r="H15"/>
  <c r="H16"/>
  <c r="H17"/>
  <c r="H18"/>
  <c r="H20"/>
  <c r="H19" l="1"/>
  <c r="H21" s="1"/>
  <c r="G5" l="1"/>
  <c r="G20"/>
  <c r="G18"/>
  <c r="G17"/>
  <c r="G16"/>
  <c r="G15"/>
  <c r="G14"/>
  <c r="G13"/>
  <c r="G12"/>
  <c r="G11"/>
  <c r="G9"/>
  <c r="G8"/>
  <c r="G6"/>
  <c r="G7" l="1"/>
  <c r="G10"/>
  <c r="G19" l="1"/>
  <c r="G21" s="1"/>
  <c r="F20" l="1"/>
  <c r="F18"/>
  <c r="F17"/>
  <c r="F16"/>
  <c r="F15"/>
  <c r="F14"/>
  <c r="F13"/>
  <c r="F12"/>
  <c r="F11"/>
  <c r="F10"/>
  <c r="F9"/>
  <c r="F8"/>
  <c r="F7"/>
  <c r="F6"/>
  <c r="F5"/>
  <c r="E19" i="17"/>
  <c r="E8" i="53"/>
  <c r="E9"/>
  <c r="E11"/>
  <c r="E15"/>
  <c r="E16"/>
  <c r="E17"/>
  <c r="E18"/>
  <c r="D6"/>
  <c r="D7"/>
  <c r="D8"/>
  <c r="D9"/>
  <c r="D11"/>
  <c r="D13"/>
  <c r="D16"/>
  <c r="D17"/>
  <c r="C18"/>
  <c r="C17"/>
  <c r="C16"/>
  <c r="C11"/>
  <c r="C9"/>
  <c r="C8"/>
  <c r="B18"/>
  <c r="B17"/>
  <c r="B16"/>
  <c r="B13"/>
  <c r="B11"/>
  <c r="B9"/>
  <c r="B8"/>
  <c r="E7"/>
  <c r="D19" i="8"/>
  <c r="D21" s="1"/>
  <c r="D19" i="35"/>
  <c r="D21" s="1"/>
  <c r="D5" i="53"/>
  <c r="D20"/>
  <c r="D14" l="1"/>
  <c r="D18"/>
  <c r="E21" i="17"/>
  <c r="D12" i="53"/>
  <c r="D10"/>
  <c r="E14"/>
  <c r="E12"/>
  <c r="E10"/>
  <c r="E20"/>
  <c r="E5"/>
  <c r="D15"/>
  <c r="E13"/>
  <c r="E6"/>
  <c r="F19"/>
  <c r="F21" s="1"/>
  <c r="D19" l="1"/>
  <c r="D21" s="1"/>
  <c r="C7"/>
  <c r="B6"/>
  <c r="C6"/>
  <c r="C14"/>
  <c r="E19"/>
  <c r="E21" s="1"/>
  <c r="C10" l="1"/>
  <c r="C15"/>
  <c r="C5"/>
  <c r="C13"/>
  <c r="C20"/>
  <c r="C12"/>
  <c r="C19" l="1"/>
  <c r="C21" s="1"/>
  <c r="B14" l="1"/>
  <c r="B5"/>
  <c r="B7" l="1"/>
  <c r="B10"/>
  <c r="B12"/>
  <c r="B20"/>
  <c r="B15"/>
  <c r="M19" i="30"/>
  <c r="L19"/>
  <c r="K19"/>
  <c r="J19"/>
  <c r="I19"/>
  <c r="H19"/>
  <c r="G19"/>
  <c r="F19"/>
  <c r="E19"/>
  <c r="D19"/>
  <c r="C19"/>
  <c r="B19"/>
  <c r="M19" i="4"/>
  <c r="L19"/>
  <c r="K19"/>
  <c r="J19"/>
  <c r="I19"/>
  <c r="H19"/>
  <c r="G19"/>
  <c r="F19"/>
  <c r="E19"/>
  <c r="D19"/>
  <c r="C19"/>
  <c r="B19"/>
  <c r="M19" i="5"/>
  <c r="L19"/>
  <c r="K19"/>
  <c r="J19"/>
  <c r="I19"/>
  <c r="H19"/>
  <c r="G19"/>
  <c r="F19"/>
  <c r="E19"/>
  <c r="D19"/>
  <c r="C19"/>
  <c r="B19"/>
  <c r="M19" i="6"/>
  <c r="L19"/>
  <c r="K19"/>
  <c r="J19"/>
  <c r="I19"/>
  <c r="H19"/>
  <c r="G19"/>
  <c r="F19"/>
  <c r="E19"/>
  <c r="D19"/>
  <c r="B19"/>
  <c r="M19" i="7"/>
  <c r="L19"/>
  <c r="K19"/>
  <c r="J19"/>
  <c r="I19"/>
  <c r="H19"/>
  <c r="G19"/>
  <c r="F19"/>
  <c r="E19"/>
  <c r="D19"/>
  <c r="C19"/>
  <c r="B19"/>
  <c r="M19" i="12"/>
  <c r="L19"/>
  <c r="K19"/>
  <c r="J19"/>
  <c r="I19"/>
  <c r="H19"/>
  <c r="G19"/>
  <c r="F19"/>
  <c r="E19"/>
  <c r="D19"/>
  <c r="C19"/>
  <c r="B19"/>
  <c r="M19" i="26"/>
  <c r="L19"/>
  <c r="K19"/>
  <c r="J19"/>
  <c r="I19"/>
  <c r="H19"/>
  <c r="G19"/>
  <c r="F19"/>
  <c r="E19"/>
  <c r="D19"/>
  <c r="C19"/>
  <c r="B19"/>
  <c r="M19" i="9"/>
  <c r="L19"/>
  <c r="K19"/>
  <c r="J19"/>
  <c r="I19"/>
  <c r="H19"/>
  <c r="G19"/>
  <c r="F19"/>
  <c r="E19"/>
  <c r="D19"/>
  <c r="C19"/>
  <c r="B19"/>
  <c r="M19" i="10"/>
  <c r="L19"/>
  <c r="K19"/>
  <c r="J19"/>
  <c r="I19"/>
  <c r="H19"/>
  <c r="G19"/>
  <c r="F19"/>
  <c r="E19"/>
  <c r="D19"/>
  <c r="C19"/>
  <c r="B19"/>
  <c r="M19" i="14"/>
  <c r="L19"/>
  <c r="K19"/>
  <c r="J19"/>
  <c r="I19"/>
  <c r="H19"/>
  <c r="G19"/>
  <c r="F19"/>
  <c r="E19"/>
  <c r="D19"/>
  <c r="C19"/>
  <c r="B19"/>
  <c r="M19" i="17"/>
  <c r="L19"/>
  <c r="K19"/>
  <c r="J19"/>
  <c r="I19"/>
  <c r="H19"/>
  <c r="G19"/>
  <c r="F19"/>
  <c r="D19"/>
  <c r="C19"/>
  <c r="B19"/>
  <c r="M19" i="3"/>
  <c r="L19"/>
  <c r="K19"/>
  <c r="J19"/>
  <c r="J21" s="1"/>
  <c r="I19"/>
  <c r="H19"/>
  <c r="G19"/>
  <c r="F19"/>
  <c r="E19"/>
  <c r="D19"/>
  <c r="C19"/>
  <c r="B19"/>
  <c r="M19" i="16"/>
  <c r="L19"/>
  <c r="K19"/>
  <c r="J19"/>
  <c r="I19"/>
  <c r="H19"/>
  <c r="G19"/>
  <c r="F19"/>
  <c r="E19"/>
  <c r="D19"/>
  <c r="C19"/>
  <c r="B19"/>
  <c r="M19" i="37"/>
  <c r="L19"/>
  <c r="K19"/>
  <c r="J19"/>
  <c r="I19"/>
  <c r="H19"/>
  <c r="G19"/>
  <c r="F19"/>
  <c r="E19"/>
  <c r="D19"/>
  <c r="C19"/>
  <c r="B19"/>
  <c r="M19" i="13"/>
  <c r="L19"/>
  <c r="K19"/>
  <c r="J19"/>
  <c r="I19"/>
  <c r="H19"/>
  <c r="G19"/>
  <c r="F19"/>
  <c r="E19"/>
  <c r="D19"/>
  <c r="C19"/>
  <c r="B19"/>
  <c r="M19" i="21"/>
  <c r="L19"/>
  <c r="K19"/>
  <c r="J19"/>
  <c r="I19"/>
  <c r="H19"/>
  <c r="G19"/>
  <c r="F19"/>
  <c r="E19"/>
  <c r="D19"/>
  <c r="C19"/>
  <c r="B19"/>
  <c r="M19" i="33"/>
  <c r="L19"/>
  <c r="K19"/>
  <c r="J19"/>
  <c r="I19"/>
  <c r="H19"/>
  <c r="G19"/>
  <c r="F19"/>
  <c r="E19"/>
  <c r="D19"/>
  <c r="C19"/>
  <c r="B19"/>
  <c r="M19" i="15"/>
  <c r="L19"/>
  <c r="K19"/>
  <c r="J19"/>
  <c r="I19"/>
  <c r="H19"/>
  <c r="G19"/>
  <c r="F19"/>
  <c r="E19"/>
  <c r="D19"/>
  <c r="C19"/>
  <c r="B19"/>
  <c r="M19" i="49"/>
  <c r="L19"/>
  <c r="K19"/>
  <c r="J19"/>
  <c r="I19"/>
  <c r="H19"/>
  <c r="G19"/>
  <c r="F19"/>
  <c r="E19"/>
  <c r="D19"/>
  <c r="C19"/>
  <c r="B19"/>
  <c r="M19" i="20"/>
  <c r="L19"/>
  <c r="K19"/>
  <c r="J19"/>
  <c r="I19"/>
  <c r="H19"/>
  <c r="G19"/>
  <c r="F19"/>
  <c r="E19"/>
  <c r="D19"/>
  <c r="C19"/>
  <c r="B19"/>
  <c r="M19" i="25"/>
  <c r="L19"/>
  <c r="K19"/>
  <c r="J19"/>
  <c r="I19"/>
  <c r="H19"/>
  <c r="G19"/>
  <c r="F19"/>
  <c r="E19"/>
  <c r="D19"/>
  <c r="C19"/>
  <c r="B19"/>
  <c r="M19" i="19"/>
  <c r="L19"/>
  <c r="K19"/>
  <c r="J19"/>
  <c r="I19"/>
  <c r="H19"/>
  <c r="G19"/>
  <c r="F19"/>
  <c r="E19"/>
  <c r="D19"/>
  <c r="C19"/>
  <c r="B19"/>
  <c r="M19" i="23"/>
  <c r="L19"/>
  <c r="K19"/>
  <c r="J19"/>
  <c r="I19"/>
  <c r="H19"/>
  <c r="G19"/>
  <c r="F19"/>
  <c r="E19"/>
  <c r="D19"/>
  <c r="C19"/>
  <c r="B19"/>
  <c r="M19" i="50"/>
  <c r="L19"/>
  <c r="K19"/>
  <c r="J19"/>
  <c r="I19"/>
  <c r="H19"/>
  <c r="G19"/>
  <c r="F19"/>
  <c r="E19"/>
  <c r="D19"/>
  <c r="C19"/>
  <c r="B19"/>
  <c r="M19" i="22"/>
  <c r="L19"/>
  <c r="K19"/>
  <c r="J19"/>
  <c r="I19"/>
  <c r="H19"/>
  <c r="G19"/>
  <c r="F19"/>
  <c r="E19"/>
  <c r="D19"/>
  <c r="C19"/>
  <c r="B19"/>
  <c r="M19" i="52"/>
  <c r="L19"/>
  <c r="K19"/>
  <c r="J19"/>
  <c r="I19"/>
  <c r="H19"/>
  <c r="G19"/>
  <c r="F19"/>
  <c r="E19"/>
  <c r="D19"/>
  <c r="C19"/>
  <c r="B19"/>
  <c r="M19" i="27"/>
  <c r="L19"/>
  <c r="K19"/>
  <c r="J19"/>
  <c r="I19"/>
  <c r="H19"/>
  <c r="G19"/>
  <c r="F19"/>
  <c r="E19"/>
  <c r="D19"/>
  <c r="C19"/>
  <c r="B19"/>
  <c r="M19" i="35"/>
  <c r="L19"/>
  <c r="K19"/>
  <c r="J19"/>
  <c r="I19"/>
  <c r="H19"/>
  <c r="G19"/>
  <c r="F19"/>
  <c r="E19"/>
  <c r="C19"/>
  <c r="B19"/>
  <c r="M19" i="8"/>
  <c r="L19"/>
  <c r="K19"/>
  <c r="J19"/>
  <c r="I19"/>
  <c r="H19"/>
  <c r="H21" s="1"/>
  <c r="G19"/>
  <c r="F19"/>
  <c r="E19"/>
  <c r="C19"/>
  <c r="B19"/>
  <c r="M19" i="31"/>
  <c r="L19"/>
  <c r="K19"/>
  <c r="J19"/>
  <c r="I19"/>
  <c r="H19"/>
  <c r="G19"/>
  <c r="F19"/>
  <c r="E19"/>
  <c r="D19"/>
  <c r="C19"/>
  <c r="B19"/>
  <c r="M19" i="40"/>
  <c r="L19"/>
  <c r="K19"/>
  <c r="J19"/>
  <c r="I19"/>
  <c r="H19"/>
  <c r="G19"/>
  <c r="F19"/>
  <c r="E19"/>
  <c r="D19"/>
  <c r="C19"/>
  <c r="B19"/>
  <c r="M19" i="47"/>
  <c r="L19"/>
  <c r="K19"/>
  <c r="J19"/>
  <c r="I19"/>
  <c r="H19"/>
  <c r="G19"/>
  <c r="F19"/>
  <c r="E19"/>
  <c r="D19"/>
  <c r="C19"/>
  <c r="B19"/>
  <c r="M19" i="45"/>
  <c r="L19"/>
  <c r="K19"/>
  <c r="J19"/>
  <c r="I19"/>
  <c r="H19"/>
  <c r="G19"/>
  <c r="F19"/>
  <c r="E19"/>
  <c r="D19"/>
  <c r="C19"/>
  <c r="B19"/>
  <c r="M19" i="38"/>
  <c r="L19"/>
  <c r="K19"/>
  <c r="J19"/>
  <c r="I19"/>
  <c r="H19"/>
  <c r="G19"/>
  <c r="F19"/>
  <c r="E19"/>
  <c r="D19"/>
  <c r="C19"/>
  <c r="B19"/>
  <c r="M19" i="24"/>
  <c r="L19"/>
  <c r="K19"/>
  <c r="J19"/>
  <c r="I19"/>
  <c r="H19"/>
  <c r="G19"/>
  <c r="F19"/>
  <c r="E19"/>
  <c r="D19"/>
  <c r="C19"/>
  <c r="B19"/>
  <c r="M19" i="48"/>
  <c r="L19"/>
  <c r="K19"/>
  <c r="J19"/>
  <c r="I19"/>
  <c r="H19"/>
  <c r="G19"/>
  <c r="F19"/>
  <c r="E19"/>
  <c r="D19"/>
  <c r="C19"/>
  <c r="B19"/>
  <c r="M19" i="51"/>
  <c r="L19"/>
  <c r="K19"/>
  <c r="J19"/>
  <c r="I19"/>
  <c r="H19"/>
  <c r="G19"/>
  <c r="F19"/>
  <c r="E19"/>
  <c r="D19"/>
  <c r="C19"/>
  <c r="B19"/>
  <c r="M19" i="2"/>
  <c r="L19"/>
  <c r="K19"/>
  <c r="J19"/>
  <c r="I19"/>
  <c r="H19"/>
  <c r="G19"/>
  <c r="F19"/>
  <c r="E19"/>
  <c r="D19"/>
  <c r="C19"/>
  <c r="B19"/>
  <c r="J21" i="15" l="1"/>
  <c r="K21" i="38"/>
  <c r="K21" i="47"/>
  <c r="K21" i="31"/>
  <c r="M21" i="13"/>
  <c r="M21" i="16"/>
  <c r="J21" i="38"/>
  <c r="J21" i="47"/>
  <c r="J21" i="31"/>
  <c r="L21" i="13"/>
  <c r="L21" i="16"/>
  <c r="M21" i="9"/>
  <c r="M21" i="26"/>
  <c r="L21" i="38"/>
  <c r="L21" i="47"/>
  <c r="L21" i="31"/>
  <c r="J21" i="13"/>
  <c r="K21" i="9"/>
  <c r="J21"/>
  <c r="M21" i="38"/>
  <c r="M21" i="47"/>
  <c r="M21" i="31"/>
  <c r="K21" i="15"/>
  <c r="K21" i="13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49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10"/>
  <c r="L21" i="49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49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49"/>
  <c r="J21" i="27"/>
  <c r="J21" i="20"/>
  <c r="J21" i="35"/>
  <c r="G21" i="38"/>
  <c r="I21"/>
  <c r="G21" i="47"/>
  <c r="I21"/>
  <c r="G21" i="31"/>
  <c r="I21"/>
  <c r="G21" i="15"/>
  <c r="I21"/>
  <c r="G21" i="13"/>
  <c r="I21"/>
  <c r="H21" i="9"/>
  <c r="B19" i="53"/>
  <c r="B21" s="1"/>
  <c r="E22" s="1"/>
  <c r="H21" i="38"/>
  <c r="H21" i="47"/>
  <c r="H21" i="31"/>
  <c r="H21" i="15"/>
  <c r="H21" i="13"/>
  <c r="G21" i="9"/>
  <c r="I21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49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C21" i="2"/>
  <c r="E21"/>
  <c r="C21" i="51"/>
  <c r="E21"/>
  <c r="C21" i="48"/>
  <c r="E21"/>
  <c r="B21" i="24"/>
  <c r="D21"/>
  <c r="F21"/>
  <c r="B21" i="38"/>
  <c r="D21"/>
  <c r="F21"/>
  <c r="C21" i="45"/>
  <c r="E21"/>
  <c r="C21" i="47"/>
  <c r="E21"/>
  <c r="C21" i="40"/>
  <c r="E21"/>
  <c r="C21" i="31"/>
  <c r="E21"/>
  <c r="C21" i="8"/>
  <c r="F21"/>
  <c r="B21" i="35"/>
  <c r="E21"/>
  <c r="C21" i="27"/>
  <c r="E21"/>
  <c r="C21" i="52"/>
  <c r="E21"/>
  <c r="C21" i="22"/>
  <c r="E21"/>
  <c r="C21" i="50"/>
  <c r="E21"/>
  <c r="C21" i="23"/>
  <c r="E21"/>
  <c r="C21" i="19"/>
  <c r="E21"/>
  <c r="C21" i="25"/>
  <c r="E21"/>
  <c r="C21" i="20"/>
  <c r="E21"/>
  <c r="C21" i="49"/>
  <c r="E21"/>
  <c r="C21" i="15"/>
  <c r="E21"/>
  <c r="C21" i="33"/>
  <c r="E21"/>
  <c r="C21" i="21"/>
  <c r="E21"/>
  <c r="C21" i="13"/>
  <c r="E21"/>
  <c r="C21" i="37"/>
  <c r="E21"/>
  <c r="C21" i="16"/>
  <c r="E21"/>
  <c r="C21" i="3"/>
  <c r="E21"/>
  <c r="C21" i="17"/>
  <c r="B21" i="14"/>
  <c r="D21"/>
  <c r="B21" i="10"/>
  <c r="D21"/>
  <c r="B21" i="9"/>
  <c r="D21"/>
  <c r="F21"/>
  <c r="B21" i="26"/>
  <c r="D21"/>
  <c r="B21" i="12"/>
  <c r="D21"/>
  <c r="B21" i="7"/>
  <c r="D21"/>
  <c r="B21" i="6"/>
  <c r="D21"/>
  <c r="B21" i="5"/>
  <c r="D21"/>
  <c r="B21" i="4"/>
  <c r="D21"/>
  <c r="B21" i="30"/>
  <c r="D21"/>
  <c r="B21" i="2"/>
  <c r="D21"/>
  <c r="B21" i="51"/>
  <c r="D21"/>
  <c r="B21" i="48"/>
  <c r="D21"/>
  <c r="C21" i="24"/>
  <c r="E21"/>
  <c r="C21" i="38"/>
  <c r="E21"/>
  <c r="B21" i="45"/>
  <c r="D21"/>
  <c r="B21" i="47"/>
  <c r="C22" s="1"/>
  <c r="D21"/>
  <c r="F21"/>
  <c r="B21" i="40"/>
  <c r="D21"/>
  <c r="B21" i="31"/>
  <c r="D21"/>
  <c r="F21"/>
  <c r="B21" i="8"/>
  <c r="E21"/>
  <c r="C21" i="35"/>
  <c r="B21" i="27"/>
  <c r="D21"/>
  <c r="B21" i="52"/>
  <c r="D21"/>
  <c r="B21" i="22"/>
  <c r="D21"/>
  <c r="B21" i="50"/>
  <c r="D21"/>
  <c r="B21" i="23"/>
  <c r="D21"/>
  <c r="B21" i="19"/>
  <c r="D21"/>
  <c r="B21" i="25"/>
  <c r="D21"/>
  <c r="B21" i="20"/>
  <c r="D21"/>
  <c r="B21" i="49"/>
  <c r="D21"/>
  <c r="B21" i="15"/>
  <c r="D21"/>
  <c r="F21"/>
  <c r="B21" i="33"/>
  <c r="D21"/>
  <c r="B21" i="21"/>
  <c r="D21"/>
  <c r="B21" i="13"/>
  <c r="D21"/>
  <c r="F21"/>
  <c r="B21" i="37"/>
  <c r="D21"/>
  <c r="B21" i="16"/>
  <c r="D21"/>
  <c r="B21" i="3"/>
  <c r="D21"/>
  <c r="B21" i="17"/>
  <c r="D21"/>
  <c r="C21" i="14"/>
  <c r="E21"/>
  <c r="C21" i="10"/>
  <c r="E21"/>
  <c r="C21" i="9"/>
  <c r="E21"/>
  <c r="C21" i="26"/>
  <c r="E21"/>
  <c r="C21" i="12"/>
  <c r="E21"/>
  <c r="C21" i="7"/>
  <c r="E21"/>
  <c r="E21" i="6"/>
  <c r="C21" i="5"/>
  <c r="E21"/>
  <c r="C21" i="4"/>
  <c r="E21"/>
  <c r="C21" i="30"/>
  <c r="E21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7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/>
  <c r="L19"/>
  <c r="K19"/>
  <c r="J19"/>
  <c r="I19"/>
  <c r="H19"/>
  <c r="G19"/>
  <c r="F19"/>
  <c r="E19"/>
  <c r="D19"/>
  <c r="C22" i="15" l="1"/>
  <c r="C22" i="33"/>
  <c r="M22" i="53"/>
  <c r="L22"/>
  <c r="K22"/>
  <c r="J22"/>
  <c r="D22"/>
  <c r="B22"/>
  <c r="F22"/>
  <c r="C22"/>
  <c r="M21" i="29"/>
  <c r="L21"/>
  <c r="K21"/>
  <c r="J21"/>
  <c r="G21"/>
  <c r="I22" i="53"/>
  <c r="H22"/>
  <c r="G22"/>
  <c r="I21" i="29"/>
  <c r="H21"/>
  <c r="D21"/>
  <c r="C21"/>
  <c r="E21"/>
  <c r="B22" i="35"/>
  <c r="B22" i="38"/>
  <c r="B22" i="24"/>
  <c r="B22" i="17"/>
  <c r="B22" i="3"/>
  <c r="B22" i="16"/>
  <c r="B22" i="37"/>
  <c r="B22" i="13"/>
  <c r="B22" i="21"/>
  <c r="B22" i="33"/>
  <c r="B22" i="15"/>
  <c r="B22" i="49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48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B19"/>
  <c r="B21" l="1"/>
  <c r="B22" l="1"/>
</calcChain>
</file>

<file path=xl/sharedStrings.xml><?xml version="1.0" encoding="utf-8"?>
<sst xmlns="http://schemas.openxmlformats.org/spreadsheetml/2006/main" count="1367" uniqueCount="80">
  <si>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</si>
  <si>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</si>
  <si>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</si>
  <si>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</si>
  <si>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</si>
  <si>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</si>
  <si>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</si>
  <si>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</si>
  <si>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</si>
  <si>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</si>
  <si>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</si>
  <si>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</si>
  <si>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</si>
  <si>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</si>
  <si>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</si>
  <si>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</si>
  <si>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</si>
  <si>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</si>
  <si>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</si>
  <si>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</si>
  <si>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</si>
  <si>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</si>
  <si>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</si>
  <si>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</si>
  <si>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</si>
  <si>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</si>
  <si>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</si>
  <si>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</si>
  <si>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</si>
  <si>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</si>
  <si>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</si>
  <si>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</si>
  <si>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</si>
  <si>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</si>
  <si>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</si>
  <si>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</si>
  <si>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</si>
  <si>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</si>
  <si>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NPC= NÃO PRESTOU CONTAS</t>
  </si>
  <si>
    <t>Despesas relacionadas ao Escritório (IPTU/TPEI/FORO)</t>
  </si>
  <si>
    <t>DEMONSTRATIVO DA VERBA INDENIZATORIA 2021 - CONSOLIDADO</t>
  </si>
  <si>
    <t>VEREADOR Aderaldo de Oliveira  - DEMONSTRATIVO DA VERBA INDENIZATORIA 2021</t>
  </si>
  <si>
    <t>VEREADOR Alcides Cardoso - DEMONSTRATIVO DA VERBA INDENIZATORIA 2021</t>
  </si>
  <si>
    <t>VEREADOR Alcides Teixeira Neto - DEMONSTRATIVO DA VERBA INDENIZATORIA 2021</t>
  </si>
  <si>
    <t>VEREADOR Almir Fernando - DEMONSTRATIVO DA VERBA INDENIZATORIA 2021</t>
  </si>
  <si>
    <t>VEREADOR Ana Lúcia do Rêgo Ferreira- DEMONSTRATIVO DA VERBA INDENIZATORIA 2021</t>
  </si>
  <si>
    <t>VEREADOR Andreza Romero - DEMONSTRATIVO DA VERBA INDENIZATORIA 2021</t>
  </si>
  <si>
    <t>VEREADOR Chico Kiko - DEMONSTRATIVO DA VERBA INDENIZATORIA 2021</t>
  </si>
  <si>
    <t>VEREADOR Cida Pedrosa - DEMONSTRATIVO DA VERBA INDENIZATORIA 2021</t>
  </si>
  <si>
    <t>VEREADOR Daize Michele de Aguiar- DEMONSTRATIVO DA VERBA INDENIZATORIA 2021</t>
  </si>
  <si>
    <t xml:space="preserve"> VEREADOR Dani Portela- DEMONSTRATIVO DA VERBA INDENIZATORIA 2021</t>
  </si>
  <si>
    <t>VEREADOR Davi Muniz- DEMONSTRATIVO DA VERBA INDENIZATORIA 2021</t>
  </si>
  <si>
    <t>VEREADOR Dilson Batista - DEMONSTRATIVO DA VERBA INDENIZATORIA 2021</t>
  </si>
  <si>
    <t>VEREADOR Doduel Varela - DEMONSTRATIVO DA VERBA INDENIZATORIA 2021</t>
  </si>
  <si>
    <t>VEREADOR Eduardo Marques - DEMONSTRATIVO DA VERBA INDENIZATORIA 2021</t>
  </si>
  <si>
    <t>VEREADOR Eriberto Rafael - DEMONSTRATIVO DA VERBA INDENIZATORIA 2021</t>
  </si>
  <si>
    <t>VEREADOR Fabiano Ferraz - DEMONSTRATIVO DA VERBA INDENIZATORIA 2021</t>
  </si>
  <si>
    <t>VEREADOR  Felipe Alecrim - DEMONSTRATIVO DA VERBA INDENIZATORIA 2021</t>
  </si>
  <si>
    <t>VEREADOR Felipe Francismar- DEMONSTRATIVO DA VERBA INDENIZATORIA 2021</t>
  </si>
  <si>
    <t>VEREADOR Fred Ferreira - DEMONSTRATIVO DA VERBA INDENIZATORIA 2021</t>
  </si>
  <si>
    <t>VEREADOR Hélio Guabiraba - DEMONSTRATIVO DA VERBA INDENIZATORIA 2021</t>
  </si>
  <si>
    <t>VEREADOR Ivan Moraes - DEMONSTRATIVO DA VERBA INDENIZATORIA 2021</t>
  </si>
  <si>
    <t>VEREADOR Jairo Britto - DEMONSTRATIVO DA VERBA INDENIZATORIA 2021</t>
  </si>
  <si>
    <t>VEREADOR Joselito Ferreira - DEMONSTRATIVO DA VERBA INDENIZATORIA 2021</t>
  </si>
  <si>
    <t>VEREADOR Júnior Bocão - DEMONSTRATIVO DA VERBA INDENIZATORIA 2021</t>
  </si>
  <si>
    <t xml:space="preserve">VEREADOR Liana Cirne - DEMONSTRATIVO DA VERBA INDENIZATORIA 2021 </t>
  </si>
  <si>
    <t>VEREADOR Luiz Eustáquio Ramos Neto - DEMONSTRATIVO DA VERBA INDENIZATORIA 2021</t>
  </si>
  <si>
    <t>VEREADOR Marco Aurélio Filho - DEMONSTRATIVO DA VERBA INDENIZATORIA 2021</t>
  </si>
  <si>
    <t>VEREADOR Natália de Menudo - DEMONSTRATIVO DA VERBA INDENIZATORIA 2021</t>
  </si>
  <si>
    <t>VEREADOR Osmar Ricardo - DEMONSTRATIVO DA VERBA INDENIZATORIA 2021</t>
  </si>
  <si>
    <t>VEREADOR Pastor Júnior Tércio - DEMONSTRATIVO DA VERBA INDENIZATORIA 2021</t>
  </si>
  <si>
    <t>VEREADOR Paulo Muniz - DEMONSTRATIVO DA VERBA INDENIZATORIA 2021</t>
  </si>
  <si>
    <t>VEREADOR Professor Mirinho - DEMONSTRATIVO DA VERBA INDENIZATORIA 2021</t>
  </si>
  <si>
    <t>VEREADOR Renato Antunes - DEMONSTRATIVO DA VERBA INDENIZATORIA 2021</t>
  </si>
  <si>
    <t>VEREADOR Rinaldo Júnior - DEMONSTRATIVO DA VERBA INDENIZATORIA 2021</t>
  </si>
  <si>
    <t>VEREADOR Romerinho Jatobá - DEMONSTRATIVO DA VERBA INDENIZATORIA 2021</t>
  </si>
  <si>
    <t>VEREADOR Tadeu Calheiros - DEMONSTRATIVO DA VERBA INDENIZATORIA 2021</t>
  </si>
  <si>
    <t>VEREADOR Samuel Salazar - DEMONSTRATIVO DA VERBA INDENIZATORIA 2021</t>
  </si>
  <si>
    <t>VEREADOR José Wilton de Brito Cavalcanti - DEMONSTRATIVO DA VERBA INDENIZATORIA 2021</t>
  </si>
  <si>
    <t>VEREADOR Zé Neto - DEMONSTRATIVO DA VERBA INDENIZATORIA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</si>
</sst>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24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40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35" t="s">
        <v>19</v>
      </c>
      <c r="B5" s="39">
        <f>SUM('ADERALDO OLIVEIRA'!B5+'ALCIDES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19725.100000000002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17425.100000000002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0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0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MICHELE'!F5+'DAVI MUNIZ'!F5+'JOSELITO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BRITO'!F5)</f>
        <v>0</v>
      </c>
      <c r="G5" s="39">
        <f>SUM('ADERALDO OLIVEIRA'!G5+'ALCIDES CARDOSO'!G5+'ANDREZA ROMERO'!G5+'ALCIDES TEIXEIRA NETO'!G5+'CIDA PEDROSA'!G5+'ALMIR FERNANDO'!G5+'DANI PORTELA'!G5+'ANA LÚCIA'!G5+'DILSON BATISTA'!G5+'DODUEL VARELA'!G5+'FABIANO FERRAZ'!G5+'FELIPE ALECRIM'!G5+'CHICO KIKO'!G5+'DAIZE MICHELE'!G5+'DAVI MUNIZ'!G5+'JOSELITO FERREIRA'!G5+'EDUARDO MARQUES'!G5+'FELIPE FRANCISMAR'!G5+'FRED FERREIRA'!G5+'LIANA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BRITO'!G5)</f>
        <v>0</v>
      </c>
      <c r="H5" s="39">
        <f>SUM('ADERALDO OLIVEIRA'!H5+'ALCIDES CARDOSO'!H5+'ANDREZA ROMERO'!H5+'ALCIDES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FRANCISMAR'!H5+'FRED FERREIRA'!H5+'LIANA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BRITO'!H5)</f>
        <v>0</v>
      </c>
      <c r="I5" s="39">
        <f>SUM('ADERALDO OLIVEIRA'!I5+'ALCIDES CARDOSO'!I5+'ANDREZA ROMERO'!I5+'ALCIDES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FRANCISMAR'!I5+'FRED FERREIRA'!I5+'LIANA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BRITO'!I5)</f>
        <v>0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BRITO'!J5)</f>
        <v>0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BRITO'!K5)</f>
        <v>0</v>
      </c>
      <c r="L5" s="39">
        <f>SUM('ADERALDO OLIVEIRA'!L5+'ALCIDES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BRITO'!L5)</f>
        <v>0</v>
      </c>
      <c r="M5" s="97">
        <f>SUM('ADERALDO OLIVEIRA'!M5+'ALCIDES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BRITO'!M5)</f>
        <v>0</v>
      </c>
    </row>
    <row r="6" spans="1:14" ht="15" customHeight="1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482.3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0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0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MICHELE'!F6+'DAVI MUNIZ'!F6+'JOSELITO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BRITO'!F6)</f>
        <v>0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BRITO'!G6)</f>
        <v>0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BRITO'!H6)</f>
        <v>0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BRITO'!I6)</f>
        <v>0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BRITO'!J6)</f>
        <v>0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BRITO'!K6)</f>
        <v>0</v>
      </c>
      <c r="L6" s="39">
        <f>SUM('ADERALDO OLIVEIRA'!L6+'ALCIDES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BRITO'!L6)</f>
        <v>0</v>
      </c>
      <c r="M6" s="97">
        <f>SUM('ADERALDO OLIVEIRA'!M6+'ALCIDES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BRITO'!M6)</f>
        <v>0</v>
      </c>
    </row>
    <row r="7" spans="1:14" ht="15" customHeight="1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622.80000000000007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661.05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0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0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MICHELE'!F7+'DAVI MUNIZ'!F7+'JOSELITO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BRITO'!F7)</f>
        <v>0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BRITO'!G7)</f>
        <v>0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BRITO'!H7)</f>
        <v>0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BRITO'!I7)</f>
        <v>0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BRITO'!J7)</f>
        <v>0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BRITO'!K7)</f>
        <v>0</v>
      </c>
      <c r="L7" s="39">
        <f>SUM('ADERALDO OLIVEIRA'!L7+'ALCIDES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BRITO'!L7)</f>
        <v>0</v>
      </c>
      <c r="M7" s="97">
        <f>SUM('ADERALDO OLIVEIRA'!M7+'ALCIDES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BRITO'!M7)</f>
        <v>0</v>
      </c>
    </row>
    <row r="8" spans="1:14" ht="15" customHeight="1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89.16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91.26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0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0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MICHELE'!F8+'DAVI MUNIZ'!F8+'JOSELITO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BRITO'!K8)</f>
        <v>0</v>
      </c>
      <c r="L8" s="39">
        <f>SUM('ADERALDO OLIVEIRA'!L8+'ALCIDES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BRITO'!L8)</f>
        <v>0</v>
      </c>
      <c r="M8" s="97">
        <f>SUM('ADERALDO OLIVEIRA'!M8+'ALCIDES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BRITO'!M8)</f>
        <v>0</v>
      </c>
    </row>
    <row r="9" spans="1:14" ht="15" customHeight="1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962.84999999999991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0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0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MICHELE'!F9+'DAVI MUNIZ'!F9+'JOSELITO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BRITO'!F9)</f>
        <v>0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BRITO'!G9)</f>
        <v>0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BRITO'!H9)</f>
        <v>0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BRITO'!I9)</f>
        <v>0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BRITO'!J9)</f>
        <v>0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BRITO'!K9)</f>
        <v>0</v>
      </c>
      <c r="L9" s="39">
        <f>SUM('ADERALDO OLIVEIRA'!L9+'ALCIDES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BRITO'!L9)</f>
        <v>0</v>
      </c>
      <c r="M9" s="97">
        <f>SUM('ADERALDO OLIVEIRA'!M9+'ALCIDES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BRITO'!M9)</f>
        <v>0</v>
      </c>
    </row>
    <row r="10" spans="1:14" ht="15" customHeight="1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1842.5300000000002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1836.28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0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0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MICHELE'!F10+'DAVI MUNIZ'!F10+'JOSELITO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BRITO'!F10)</f>
        <v>0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BRITO'!G10)</f>
        <v>0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BRITO'!H10)</f>
        <v>0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BRITO'!I10)</f>
        <v>0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BRITO'!J10)</f>
        <v>0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BRITO'!K10)</f>
        <v>0</v>
      </c>
      <c r="L10" s="39">
        <f>SUM('ADERALDO OLIVEIRA'!L10+'ALCIDES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BRITO'!L10)</f>
        <v>0</v>
      </c>
      <c r="M10" s="97">
        <f>SUM('ADERALDO OLIVEIRA'!M10+'ALCIDES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BRITO'!M10)</f>
        <v>0</v>
      </c>
    </row>
    <row r="11" spans="1:14" ht="15" customHeight="1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MICHELE'!F11+'DAVI MUNIZ'!F11+'JOSELITO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BRITO'!K11)</f>
        <v>0</v>
      </c>
      <c r="L11" s="39">
        <f>SUM('ADERALDO OLIVEIRA'!L11+'ALCIDES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BRITO'!L11)</f>
        <v>0</v>
      </c>
      <c r="M11" s="97">
        <f>SUM('ADERALDO OLIVEIRA'!M11+'ALCIDES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BRITO'!M11)</f>
        <v>0</v>
      </c>
    </row>
    <row r="12" spans="1:14" s="17" customFormat="1" ht="15" customHeight="1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BRITO'!B12)</f>
        <v>75949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BRITO'!C12)</f>
        <v>76347.28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0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0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MICHELE'!F12+'DAVI MUNIZ'!F12+'JOSELITO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BRITO'!F12)</f>
        <v>0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BRITO'!G12)</f>
        <v>0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BRITO'!H12)</f>
        <v>0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BRITO'!I12)</f>
        <v>0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BRITO'!J12)</f>
        <v>0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BRITO'!K12)</f>
        <v>0</v>
      </c>
      <c r="L12" s="39">
        <f>SUM('ADERALDO OLIVEIRA'!L12+'ALCIDES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BRITO'!L12)</f>
        <v>0</v>
      </c>
      <c r="M12" s="97">
        <f>SUM('ADERALDO OLIVEIRA'!M12+'ALCIDES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BRITO'!M12)</f>
        <v>0</v>
      </c>
    </row>
    <row r="13" spans="1:14" s="15" customFormat="1" ht="15" customHeight="1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1000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6370.67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0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MICHELE'!F13+'DAVI MUNIZ'!F13+'JOSELITO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BRITO'!F13)</f>
        <v>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BRITO'!G13)</f>
        <v>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BRITO'!H13)</f>
        <v>0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BRITO'!I13)</f>
        <v>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BRITO'!J13)</f>
        <v>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BRITO'!K13)</f>
        <v>0</v>
      </c>
      <c r="L13" s="39">
        <f>SUM('ADERALDO OLIVEIRA'!L13+'ALCIDES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BRITO'!L13)</f>
        <v>0</v>
      </c>
      <c r="M13" s="97">
        <f>SUM('ADERALDO OLIVEIRA'!M13+'ALCIDES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BRITO'!M13)</f>
        <v>0</v>
      </c>
    </row>
    <row r="14" spans="1:14" s="17" customFormat="1" ht="15" customHeight="1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23530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25950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MICHELE'!F14+'DAVI MUNIZ'!F14+'JOSELITO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BRITO'!F14)</f>
        <v>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BRITO'!G14)</f>
        <v>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BRITO'!H14)</f>
        <v>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BRITO'!I14)</f>
        <v>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BRITO'!J14)</f>
        <v>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BRITO'!K14)</f>
        <v>0</v>
      </c>
      <c r="L14" s="39">
        <f>SUM('ADERALDO OLIVEIRA'!L14+'ALCIDES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BRITO'!L14)</f>
        <v>0</v>
      </c>
      <c r="M14" s="97">
        <f>SUM('ADERALDO OLIVEIRA'!M14+'ALCIDES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BRITO'!M14)</f>
        <v>0</v>
      </c>
    </row>
    <row r="15" spans="1:14" s="15" customFormat="1" ht="15" customHeight="1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7700.0000000000009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8521.7999999999993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0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0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MICHELE'!F15+'DAVI MUNIZ'!F15+'JOSELITO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BRITO'!F15)</f>
        <v>0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BRITO'!G15)</f>
        <v>0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BRITO'!H15)</f>
        <v>0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BRITO'!I15)</f>
        <v>0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BRITO'!J15)</f>
        <v>0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BRITO'!K15)</f>
        <v>0</v>
      </c>
      <c r="L15" s="39">
        <f>SUM('ADERALDO OLIVEIRA'!L15+'ALCIDES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BRITO'!L15)</f>
        <v>0</v>
      </c>
      <c r="M15" s="97">
        <f>SUM('ADERALDO OLIVEIRA'!M15+'ALCIDES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BRITO'!M15)</f>
        <v>0</v>
      </c>
    </row>
    <row r="16" spans="1:14" s="15" customFormat="1" ht="15" customHeight="1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500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MICHELE'!F16+'DAVI MUNIZ'!F16+'JOSELITO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BRITO'!F16)</f>
        <v>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BRITO'!G16)</f>
        <v>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BRITO'!H16)</f>
        <v>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BRITO'!I16)</f>
        <v>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BRITO'!K16)</f>
        <v>0</v>
      </c>
      <c r="L16" s="39">
        <f>SUM('ADERALDO OLIVEIRA'!L16+'ALCIDES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BRITO'!L16)</f>
        <v>0</v>
      </c>
      <c r="M16" s="97">
        <f>SUM('ADERALDO OLIVEIRA'!M16+'ALCIDES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BRITO'!M16)</f>
        <v>0</v>
      </c>
      <c r="N16" s="6"/>
    </row>
    <row r="17" spans="1:13" ht="15" customHeight="1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MICHELE'!F17+'DAVI MUNIZ'!F17+'JOSELITO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BRITO'!K17)</f>
        <v>0</v>
      </c>
      <c r="L17" s="39">
        <f>SUM('ADERALDO OLIVEIRA'!L17+'ALCIDES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BRITO'!L17)</f>
        <v>0</v>
      </c>
      <c r="M17" s="97">
        <f>SUM('ADERALDO OLIVEIRA'!M17+'ALCIDES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BRITO'!M17)</f>
        <v>0</v>
      </c>
    </row>
    <row r="18" spans="1:13" ht="15" customHeight="1" thickBot="1">
      <c r="A18" s="43" t="s">
        <v>32</v>
      </c>
      <c r="B18" s="39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3305.7</v>
      </c>
      <c r="C18" s="39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3195.7</v>
      </c>
      <c r="D18" s="39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0</v>
      </c>
      <c r="E18" s="39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0</v>
      </c>
      <c r="F18" s="39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MICHELE'!F18+'DAVI MUNIZ'!F18+'JOSELITO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BRITO'!F18)</f>
        <v>0</v>
      </c>
      <c r="G18" s="39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BRITO'!G18)</f>
        <v>0</v>
      </c>
      <c r="H18" s="39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BRITO'!H18)</f>
        <v>0</v>
      </c>
      <c r="I18" s="39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BRITO'!I18)</f>
        <v>0</v>
      </c>
      <c r="J18" s="39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BRITO'!J18)</f>
        <v>0</v>
      </c>
      <c r="K18" s="39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BRITO'!K18)</f>
        <v>0</v>
      </c>
      <c r="L18" s="39">
        <f>SUM('ADERALDO OLIVEIRA'!L18+'ALCIDES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BRITO'!L18)</f>
        <v>0</v>
      </c>
      <c r="M18" s="97">
        <f>SUM('ADERALDO OLIVEIRA'!M18+'ALCIDES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BRITO'!M18)</f>
        <v>0</v>
      </c>
    </row>
    <row r="19" spans="1:13" ht="15" customHeight="1" thickBot="1">
      <c r="A19" s="44" t="s">
        <v>33</v>
      </c>
      <c r="B19" s="45">
        <f t="shared" ref="B19" si="0">SUM(B5:B18)</f>
        <v>134222.47</v>
      </c>
      <c r="C19" s="65">
        <f t="shared" ref="C19:E19" si="1">SUM(C5:C18)</f>
        <v>142344.29</v>
      </c>
      <c r="D19" s="65">
        <f t="shared" si="1"/>
        <v>0</v>
      </c>
      <c r="E19" s="65">
        <f t="shared" si="1"/>
        <v>0</v>
      </c>
      <c r="F19" s="65">
        <f t="shared" ref="F19:G19" si="2">SUM(F5:F18)</f>
        <v>0</v>
      </c>
      <c r="G19" s="65">
        <f t="shared" si="2"/>
        <v>0</v>
      </c>
      <c r="H19" s="65">
        <f t="shared" ref="H19:I19" si="3">SUM(H5:H18)</f>
        <v>0</v>
      </c>
      <c r="I19" s="65">
        <f t="shared" si="3"/>
        <v>0</v>
      </c>
      <c r="J19" s="65">
        <f t="shared" ref="J19:K19" si="4">SUM(J5:J18)</f>
        <v>0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4770.1899999999996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4410.41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0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0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0</v>
      </c>
      <c r="G20" s="39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BRITO'!G20)</f>
        <v>0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0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0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0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0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0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>
      <c r="A21" s="44" t="s">
        <v>15</v>
      </c>
      <c r="B21" s="45">
        <f>B19-B20</f>
        <v>129452.28</v>
      </c>
      <c r="C21" s="65">
        <f t="shared" ref="C21:E21" si="6">C19-C20</f>
        <v>137933.88</v>
      </c>
      <c r="D21" s="65">
        <f t="shared" si="6"/>
        <v>0</v>
      </c>
      <c r="E21" s="65">
        <f t="shared" si="6"/>
        <v>0</v>
      </c>
      <c r="F21" s="65">
        <f t="shared" ref="F21:G21" si="7">F19-F20</f>
        <v>0</v>
      </c>
      <c r="G21" s="65">
        <f t="shared" si="7"/>
        <v>0</v>
      </c>
      <c r="H21" s="65">
        <f t="shared" ref="H21:I21" si="8">H19-H20</f>
        <v>0</v>
      </c>
      <c r="I21" s="65">
        <f t="shared" si="8"/>
        <v>0</v>
      </c>
      <c r="J21" s="65">
        <f t="shared" ref="J21:K21" si="9">J19-J20</f>
        <v>0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>
      <c r="A22" s="46" t="s">
        <v>12</v>
      </c>
      <c r="B22" s="51">
        <f>AVERAGE($B$21:B21)</f>
        <v>129452.28</v>
      </c>
      <c r="C22" s="51">
        <f>AVERAGE($B$21:C21)</f>
        <v>133693.08000000002</v>
      </c>
      <c r="D22" s="51">
        <f>AVERAGE($B$21:D21)</f>
        <v>89128.720000000016</v>
      </c>
      <c r="E22" s="51">
        <f>AVERAGE($B$21:E21)</f>
        <v>66846.540000000008</v>
      </c>
      <c r="F22" s="51">
        <f>AVERAGE($B$21:F21)</f>
        <v>53477.232000000004</v>
      </c>
      <c r="G22" s="51">
        <f>AVERAGE($B$21:G21)</f>
        <v>44564.360000000008</v>
      </c>
      <c r="H22" s="51">
        <f>AVERAGE($B$21:H21)</f>
        <v>38198.02285714286</v>
      </c>
      <c r="I22" s="51">
        <f>AVERAGE($B$21:I21)</f>
        <v>33423.270000000004</v>
      </c>
      <c r="J22" s="51">
        <f>AVERAGE($B$21:J21)</f>
        <v>29709.573333333337</v>
      </c>
      <c r="K22" s="51">
        <f>AVERAGE($B$21:K21)</f>
        <v>26738.616000000002</v>
      </c>
      <c r="L22" s="51">
        <f>AVERAGE($B$21:L21)</f>
        <v>24307.832727272729</v>
      </c>
      <c r="M22" s="98">
        <f>AVERAGE($B$21:M21)</f>
        <v>22282.180000000004</v>
      </c>
    </row>
    <row r="23" spans="1:13" ht="15" customHeight="1" thickBot="1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88" customFormat="1" ht="21.75" thickBot="1">
      <c r="A2" s="99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88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>
      <c r="A10" s="53" t="s">
        <v>24</v>
      </c>
      <c r="B10" s="36">
        <v>125.99</v>
      </c>
      <c r="C10" s="60">
        <v>129.61000000000001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88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>
      <c r="A14" s="54" t="s">
        <v>28</v>
      </c>
      <c r="B14" s="39">
        <v>2500</v>
      </c>
      <c r="C14" s="39">
        <v>2500</v>
      </c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90" customFormat="1" ht="15" customHeight="1">
      <c r="A15" s="54" t="s">
        <v>29</v>
      </c>
      <c r="B15" s="39">
        <v>269</v>
      </c>
      <c r="C15" s="62">
        <v>230.3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90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>
      <c r="A18" s="56" t="s">
        <v>32</v>
      </c>
      <c r="B18" s="58">
        <v>1670</v>
      </c>
      <c r="C18" s="64">
        <v>1725</v>
      </c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88" customFormat="1" ht="15" customHeight="1" thickBot="1">
      <c r="A19" s="44" t="s">
        <v>33</v>
      </c>
      <c r="B19" s="45">
        <f t="shared" ref="B19" si="0">SUM(B5:B18)</f>
        <v>4564.99</v>
      </c>
      <c r="C19" s="65">
        <f t="shared" ref="C19:M19" si="1">SUM(C5:C18)</f>
        <v>4584.91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88" customFormat="1" ht="15" customHeight="1" thickBot="1">
      <c r="A21" s="44" t="s">
        <v>15</v>
      </c>
      <c r="B21" s="45">
        <f>B19-B20</f>
        <v>4564.99</v>
      </c>
      <c r="C21" s="65">
        <f t="shared" ref="C21:M21" si="2">C19-C20</f>
        <v>4584.91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>
      <c r="A22" s="46" t="s">
        <v>12</v>
      </c>
      <c r="B22" s="51">
        <f>AVERAGE($B$21:B21)</f>
        <v>4564.99</v>
      </c>
      <c r="C22" s="51">
        <f>AVERAGE($B$21:C21)</f>
        <v>4574.95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88" customFormat="1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1" sqref="C21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3600</v>
      </c>
      <c r="C5" s="60">
        <v>3600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>
        <f>182.69+54.42</f>
        <v>237.11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>
        <f>580.35+291.95</f>
        <v>872.3</v>
      </c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3600</v>
      </c>
      <c r="C19" s="65">
        <f t="shared" ref="C19:M19" si="1">SUM(C5:C18)</f>
        <v>4709.41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109.41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3600</v>
      </c>
      <c r="C21" s="65">
        <f t="shared" ref="C21:M21" si="2">C19-C20</f>
        <v>4600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3600</v>
      </c>
      <c r="C22" s="51">
        <f>AVERAGE($B$21:C21)</f>
        <v>4100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>
        <v>5250</v>
      </c>
      <c r="C12" s="62">
        <v>4900</v>
      </c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5250</v>
      </c>
      <c r="C19" s="65">
        <f t="shared" ref="C19:M19" si="1">SUM(C5:C18)</f>
        <v>4900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650</v>
      </c>
      <c r="C20" s="62">
        <v>300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39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f>2100+2400</f>
        <v>4500</v>
      </c>
      <c r="C12" s="62">
        <v>4200</v>
      </c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4" t="s">
        <v>29</v>
      </c>
      <c r="B15" s="39">
        <v>61.8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>
      <c r="A19" s="44" t="s">
        <v>33</v>
      </c>
      <c r="B19" s="45">
        <f t="shared" ref="B19" si="0">SUM(B5:B18)</f>
        <v>4561.8</v>
      </c>
      <c r="C19" s="65">
        <f t="shared" ref="C19:M19" si="1">SUM(C5:C18)</f>
        <v>4200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>
      <c r="A21" s="44" t="s">
        <v>15</v>
      </c>
      <c r="B21" s="45">
        <f>B19-B20</f>
        <v>4561.8</v>
      </c>
      <c r="C21" s="65">
        <f t="shared" ref="C21:M21" si="2">C19-C20</f>
        <v>4200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>
      <c r="A22" s="46" t="s">
        <v>12</v>
      </c>
      <c r="B22" s="51">
        <f>AVERAGE($B$21:B21)</f>
        <v>4561.8</v>
      </c>
      <c r="C22" s="51">
        <f>AVERAGE($B$21:C21)</f>
        <v>4380.8999999999996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>
      <c r="A24"/>
      <c r="N24" s="14" t="s">
        <v>36</v>
      </c>
    </row>
    <row r="26" spans="1:14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C22" sqref="C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4600</v>
      </c>
      <c r="C5" s="60">
        <v>4600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3">K19-K20</f>
        <v>0</v>
      </c>
      <c r="L21" s="65">
        <f t="shared" si="3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25" t="s">
        <v>38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22" sqref="C22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3">K19-K20</f>
        <v>0</v>
      </c>
      <c r="L21" s="65">
        <f t="shared" si="3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>
        <f>AVERAGE($B$21:C21)</f>
        <v>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22" sqref="C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3">C19-C20</f>
        <v>0</v>
      </c>
      <c r="D21" s="65">
        <f t="shared" ref="D21" si="4">D19-D20</f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>H19-H20</f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>
        <f>AVERAGE($B$21:C21)</f>
        <v>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>
      <c r="A14" s="54" t="s">
        <v>28</v>
      </c>
      <c r="B14" s="39">
        <v>4300</v>
      </c>
      <c r="C14" s="39">
        <v>4300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4" t="s">
        <v>29</v>
      </c>
      <c r="B15" s="39">
        <v>568.62</v>
      </c>
      <c r="C15" s="62">
        <v>302.25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6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4868.62</v>
      </c>
      <c r="C19" s="65">
        <f t="shared" ref="C19:M19" si="1">SUM(C5:C18)</f>
        <v>4602.25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268.62</v>
      </c>
      <c r="C20" s="62">
        <v>2.25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>
        <v>3880</v>
      </c>
      <c r="C14" s="62">
        <v>4000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>
        <v>555.65</v>
      </c>
      <c r="C15" s="62">
        <v>291.7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4435.6499999999996</v>
      </c>
      <c r="C19" s="65">
        <f t="shared" ref="C19:M19" si="1">SUM(C5:C18)</f>
        <v>4291.7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4435.6499999999996</v>
      </c>
      <c r="C21" s="65">
        <f t="shared" ref="C21:M21" si="2">C19-C20</f>
        <v>4291.7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4435.6499999999996</v>
      </c>
      <c r="C22" s="51">
        <f>AVERAGE($B$21:C21)</f>
        <v>4363.6749999999993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4340</v>
      </c>
      <c r="C12" s="62">
        <v>3920</v>
      </c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4340</v>
      </c>
      <c r="C21" s="65">
        <f t="shared" ref="C21:M21" si="2">C19-C20</f>
        <v>3920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4340</v>
      </c>
      <c r="C22" s="51">
        <f>AVERAGE($B$21:C21)</f>
        <v>4130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41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35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>
      <c r="A6" s="38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>
      <c r="A7" s="38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>
      <c r="A8" s="38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>
      <c r="A9" s="38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>
      <c r="A10" s="38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>
      <c r="A11" s="35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>
      <c r="A12" s="40" t="s">
        <v>26</v>
      </c>
      <c r="B12" s="39">
        <v>4500</v>
      </c>
      <c r="C12" s="62">
        <v>4200</v>
      </c>
      <c r="D12" s="62"/>
      <c r="E12" s="60"/>
      <c r="F12" s="62"/>
      <c r="G12" s="62"/>
      <c r="H12" s="62"/>
      <c r="I12" s="62"/>
      <c r="J12" s="60"/>
      <c r="K12" s="62"/>
      <c r="L12" s="60"/>
      <c r="M12" s="63"/>
    </row>
    <row r="13" spans="1:14" s="15" customFormat="1" ht="15" customHeight="1">
      <c r="A13" s="40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>
      <c r="A14" s="40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>
      <c r="A15" s="40" t="s">
        <v>29</v>
      </c>
      <c r="B15" s="39">
        <v>239.8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>
      <c r="A16" s="40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>
      <c r="A17" s="40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43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4739.8</v>
      </c>
      <c r="C19" s="65">
        <f t="shared" ref="C19:M19" si="1">SUM(C5:C18)</f>
        <v>4200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139.80000000000001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4200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4400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13" sqref="C1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4599.8999999999996</v>
      </c>
      <c r="C12" s="62">
        <v>4293.24</v>
      </c>
      <c r="D12" s="62"/>
      <c r="E12" s="60"/>
      <c r="F12" s="60"/>
      <c r="G12" s="60"/>
      <c r="H12" s="62"/>
      <c r="I12" s="62"/>
      <c r="J12" s="60"/>
      <c r="K12" s="62"/>
      <c r="L12" s="60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4599.8999999999996</v>
      </c>
      <c r="C19" s="65">
        <f t="shared" ref="C19:M19" si="1">SUM(C5:C18)</f>
        <v>4293.24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4599.8999999999996</v>
      </c>
      <c r="C21" s="65">
        <f t="shared" ref="C21:M21" si="2">C19-C20</f>
        <v>4293.24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4599.8999999999996</v>
      </c>
      <c r="C22" s="51">
        <f>AVERAGE($B$21:C21)</f>
        <v>4446.57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4650</v>
      </c>
      <c r="C12" s="62">
        <v>4200</v>
      </c>
      <c r="D12" s="62"/>
      <c r="E12" s="60"/>
      <c r="F12" s="62"/>
      <c r="G12" s="60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50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4200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AVERAGE(B21)</f>
        <v>4600</v>
      </c>
      <c r="C22" s="51">
        <f>AVERAGE($B$21:C21)</f>
        <v>4400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C22" sqref="C22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61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52" t="s">
        <v>19</v>
      </c>
      <c r="B5" s="60">
        <v>1618.2</v>
      </c>
      <c r="C5" s="60">
        <v>1618.2</v>
      </c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4" ht="15" customHeight="1">
      <c r="A6" s="53" t="s">
        <v>20</v>
      </c>
      <c r="B6" s="36">
        <v>458.18</v>
      </c>
      <c r="C6" s="36">
        <v>482.3</v>
      </c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>
      <c r="A7" s="53" t="s">
        <v>21</v>
      </c>
      <c r="B7" s="36">
        <v>423.81</v>
      </c>
      <c r="C7" s="60">
        <v>235.29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>
      <c r="A9" s="53" t="s">
        <v>23</v>
      </c>
      <c r="B9" s="36"/>
      <c r="C9" s="60">
        <v>90.55</v>
      </c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>
      <c r="A10" s="53" t="s">
        <v>24</v>
      </c>
      <c r="B10" s="36">
        <f>410.52+257.1+251.82+500</f>
        <v>1419.44</v>
      </c>
      <c r="C10" s="60">
        <f>500+410.09+249.98+249.98</f>
        <v>1410.05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3919.63</v>
      </c>
      <c r="C19" s="65">
        <f t="shared" ref="C19:M19" si="1">SUM(C5:C18)</f>
        <v>3836.3900000000003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3919.63</v>
      </c>
      <c r="C21" s="65">
        <f t="shared" ref="C21:M21" si="2">C19-C20</f>
        <v>3836.3900000000003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AVERAGE($B$21)</f>
        <v>3919.63</v>
      </c>
      <c r="C22" s="51">
        <f>AVERAGE(B21:C21)</f>
        <v>3878.01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3" sqref="C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600</v>
      </c>
      <c r="C5" s="60">
        <v>600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>
        <v>28.69</v>
      </c>
      <c r="C7" s="60">
        <v>117.52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1040</v>
      </c>
      <c r="C12" s="62">
        <v>1650</v>
      </c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>
        <f>460+240+300</f>
        <v>1000</v>
      </c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2668.69</v>
      </c>
      <c r="C19" s="65">
        <f t="shared" ref="C19:M19" si="1">SUM(C5:C18)</f>
        <v>2367.52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0.39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2668.3</v>
      </c>
      <c r="C21" s="65">
        <f t="shared" ref="C21:M21" si="2">C19-C20</f>
        <v>2367.52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2668.3</v>
      </c>
      <c r="C22" s="51">
        <f>AVERAGE($B$21:C21)</f>
        <v>2517.91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3" sqref="C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3000</v>
      </c>
      <c r="C12" s="62">
        <v>2800</v>
      </c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>
      <c r="A15" s="54" t="s">
        <v>29</v>
      </c>
      <c r="B15" s="39">
        <v>731</v>
      </c>
      <c r="C15" s="62">
        <v>842.3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>
        <v>875.7</v>
      </c>
      <c r="C18" s="64">
        <v>875.7</v>
      </c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4606.7</v>
      </c>
      <c r="C19" s="65">
        <f t="shared" ref="C19:M19" si="1">SUM(C5:C18)</f>
        <v>4518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6.7</v>
      </c>
      <c r="C20" s="62">
        <v>99.5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4418.5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4509.25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f>2883+2700.1</f>
        <v>5583.1</v>
      </c>
      <c r="C12" s="62">
        <v>5042.8</v>
      </c>
      <c r="D12" s="62"/>
      <c r="E12" s="60"/>
      <c r="F12" s="62"/>
      <c r="G12" s="60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5583.1</v>
      </c>
      <c r="C19" s="65">
        <f t="shared" ref="C19:M19" si="1">SUM(C5:C18)</f>
        <v>5042.8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983.1</v>
      </c>
      <c r="C20" s="62">
        <v>442.8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AVERAGE(B21)</f>
        <v>4600</v>
      </c>
      <c r="C22" s="51">
        <f>AVERAGE(B21:C21)</f>
        <v>4600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C20" sqref="C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65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20"/>
    </row>
    <row r="13" spans="1:14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>
      <c r="A15" s="54" t="s">
        <v>29</v>
      </c>
      <c r="B15" s="39">
        <v>106</v>
      </c>
      <c r="C15" s="62">
        <f>1154.65+106</f>
        <v>1260.6500000000001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106</v>
      </c>
      <c r="C19" s="65">
        <f t="shared" ref="C19:M19" si="1">SUM(C5:C18)</f>
        <v>1260.6500000000001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106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106</v>
      </c>
      <c r="C21" s="65">
        <f t="shared" ref="C21:M21" si="2">C19-C20</f>
        <v>1154.6500000000001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3">K19-K20</f>
        <v>0</v>
      </c>
      <c r="L21" s="65">
        <f t="shared" si="3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106</v>
      </c>
      <c r="C22" s="51">
        <f>AVERAGE($B$21:C21)</f>
        <v>630.32500000000005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2500</v>
      </c>
      <c r="C12" s="39">
        <v>2500</v>
      </c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4" t="s">
        <v>29</v>
      </c>
      <c r="B15" s="39">
        <v>509</v>
      </c>
      <c r="C15" s="62">
        <v>762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3009</v>
      </c>
      <c r="C19" s="65">
        <f t="shared" ref="C19:M19" si="1">SUM(C5:C18)</f>
        <v>3262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3009</v>
      </c>
      <c r="C21" s="65">
        <f t="shared" ref="C21:M21" si="2">C19-C20</f>
        <v>3262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3009</v>
      </c>
      <c r="C22" s="51">
        <f>AVERAGE($B$21:C21)</f>
        <v>3135.5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3" sqref="C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4800</v>
      </c>
      <c r="C12" s="39">
        <v>4800</v>
      </c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4800</v>
      </c>
      <c r="C19" s="65">
        <f t="shared" ref="C19:M19" si="1">SUM(C5:C18)</f>
        <v>4800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200</v>
      </c>
      <c r="C20" s="62">
        <v>200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3" sqref="C23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4500</v>
      </c>
      <c r="C12" s="39">
        <v>4500</v>
      </c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AVERAGE($B$21:B21)</f>
        <v>4500</v>
      </c>
      <c r="C22" s="51">
        <f>AVERAGE($B$21:C21)</f>
        <v>4500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C21" sqref="C21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5" customFormat="1" ht="21.75" thickBot="1">
      <c r="A2" s="99" t="s">
        <v>42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1800</v>
      </c>
      <c r="C5" s="60">
        <v>1800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4" t="s">
        <v>29</v>
      </c>
      <c r="B15" s="39">
        <v>138.80000000000001</v>
      </c>
      <c r="C15" s="62">
        <v>846.55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1938.8</v>
      </c>
      <c r="C19" s="65">
        <f t="shared" ref="C19:M19" si="1">SUM(C5:C18)</f>
        <v>2646.55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1938.8</v>
      </c>
      <c r="C21" s="65">
        <f t="shared" ref="C21:M21" si="2">C19-C20</f>
        <v>2646.55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1938.8</v>
      </c>
      <c r="C22" s="51">
        <f>AVERAGE($B$21:C21)</f>
        <v>2292.6750000000002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C23" sqref="C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84" t="s">
        <v>28</v>
      </c>
      <c r="B14" s="39">
        <v>4750</v>
      </c>
      <c r="C14" s="39">
        <v>4750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>
      <c r="A20" s="83" t="s">
        <v>14</v>
      </c>
      <c r="B20" s="59">
        <v>150</v>
      </c>
      <c r="C20" s="59">
        <v>150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4" ht="15" customHeight="1" thickBot="1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>
      <c r="A22" s="83" t="s">
        <v>12</v>
      </c>
      <c r="B22" s="51">
        <f>AVERAGE($B$21:B21)</f>
        <v>4600</v>
      </c>
      <c r="C22" s="51">
        <f>AVERAGE($B$21:C21)</f>
        <v>4600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4" ht="15" customHeight="1" thickBot="1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18" sqref="C18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8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>
        <f>AVERAGE($B$21:C21)</f>
        <v>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21" sqref="C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>
        <v>1000</v>
      </c>
      <c r="C5" s="60">
        <v>1000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>
      <c r="A13" s="54" t="s">
        <v>27</v>
      </c>
      <c r="B13" s="39"/>
      <c r="C13" s="62">
        <f>149+364.9+336.83+196.8+36.45+1079.17+1205.58</f>
        <v>3368.73</v>
      </c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4" t="s">
        <v>29</v>
      </c>
      <c r="B15" s="39">
        <v>1374.28</v>
      </c>
      <c r="C15" s="62">
        <v>636.80999999999995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2374.2799999999997</v>
      </c>
      <c r="C19" s="65">
        <f t="shared" ref="C19:M19" si="1">SUM(C5:C18)</f>
        <v>5005.5399999999991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11</v>
      </c>
      <c r="C20" s="62">
        <v>405.54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2363.2799999999997</v>
      </c>
      <c r="C21" s="65">
        <f t="shared" ref="C21:M21" si="2">C19-C20</f>
        <v>4599.9999999999991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2363.2799999999997</v>
      </c>
      <c r="C22" s="51">
        <f>AVERAGE($B$21:C21)</f>
        <v>3481.6399999999994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1" sqref="C21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>
      <c r="A5" s="26" t="s">
        <v>19</v>
      </c>
      <c r="B5" s="60">
        <v>800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>
      <c r="A12" s="27" t="s">
        <v>26</v>
      </c>
      <c r="B12" s="39">
        <v>2492</v>
      </c>
      <c r="C12" s="62">
        <v>4984</v>
      </c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>
      <c r="A15" s="27" t="s">
        <v>29</v>
      </c>
      <c r="B15" s="39">
        <v>1602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>
      <c r="A19" s="21" t="s">
        <v>33</v>
      </c>
      <c r="B19" s="45">
        <f t="shared" ref="B19" si="0">SUM(B5:B18)</f>
        <v>4894</v>
      </c>
      <c r="C19" s="65">
        <f t="shared" ref="C19:M19" si="1">SUM(C5:C18)</f>
        <v>4984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>
      <c r="A20" s="22" t="s">
        <v>14</v>
      </c>
      <c r="B20" s="59">
        <v>294</v>
      </c>
      <c r="C20" s="62">
        <v>384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.75" thickBot="1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>
      <c r="A22" s="22" t="s">
        <v>12</v>
      </c>
      <c r="B22" s="51">
        <f>AVERAGE($B$21:B21)</f>
        <v>4600</v>
      </c>
      <c r="C22" s="51">
        <f>AVERAGE($B$21:C21)</f>
        <v>4600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.75" thickBot="1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0</v>
      </c>
      <c r="F21" s="65">
        <f t="shared" si="2"/>
        <v>0</v>
      </c>
      <c r="G21" s="65">
        <f t="shared" ref="G21" si="4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>
        <f>AVERAGE($B$21:C21)</f>
        <v>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6" spans="1:13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tabSelected="1" zoomScaleNormal="100" workbookViewId="0">
      <selection activeCell="B13" sqref="B13:C13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>
      <c r="A12" s="54" t="s">
        <v>26</v>
      </c>
      <c r="B12" s="39">
        <f>1200+1400+1764</f>
        <v>4364</v>
      </c>
      <c r="C12" s="62">
        <v>4293.24</v>
      </c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4364</v>
      </c>
      <c r="C19" s="65">
        <f t="shared" ref="C19:M19" si="1">SUM(C5:C18)</f>
        <v>4293.24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80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4284</v>
      </c>
      <c r="C21" s="65">
        <f t="shared" ref="C21:M21" si="2">C19-C20</f>
        <v>4293.24</v>
      </c>
      <c r="D21" s="65">
        <f t="shared" ref="D21" si="3">D19-D20</f>
        <v>0</v>
      </c>
      <c r="E21" s="65">
        <f t="shared" si="2"/>
        <v>0</v>
      </c>
      <c r="F21" s="65">
        <f t="shared" si="2"/>
        <v>0</v>
      </c>
      <c r="G21" s="65">
        <f t="shared" ref="G21" si="4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4284</v>
      </c>
      <c r="C22" s="51">
        <f>AVERAGE($B$21:C21)</f>
        <v>4288.62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1" sqref="C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4650</v>
      </c>
      <c r="C12" s="62">
        <v>4200</v>
      </c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>
        <f>68.5+125.4</f>
        <v>193.9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>
        <v>110</v>
      </c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4650</v>
      </c>
      <c r="C19" s="65">
        <f t="shared" ref="C19:M19" si="1">SUM(C5:C18)</f>
        <v>4503.8999999999996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50</v>
      </c>
      <c r="C20" s="62">
        <v>110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4600</v>
      </c>
      <c r="C21" s="65">
        <f t="shared" ref="C21:M21" si="2">C19-C20</f>
        <v>4393.8999999999996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4600</v>
      </c>
      <c r="C22" s="51">
        <f>AVERAGE($B$21:C21)</f>
        <v>4496.95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21" sqref="C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>
        <v>3006.9</v>
      </c>
      <c r="C5" s="60">
        <v>3006.9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1500</v>
      </c>
      <c r="C12" s="39">
        <v>1500</v>
      </c>
      <c r="D12" s="39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4506.8999999999996</v>
      </c>
      <c r="C19" s="65">
        <f t="shared" ref="C19:M19" si="1">SUM(C5:C18)</f>
        <v>4506.8999999999996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0</v>
      </c>
      <c r="C20" s="62">
        <v>100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4506.8999999999996</v>
      </c>
      <c r="C21" s="65">
        <f t="shared" ref="C21:M21" si="2">C19-C20</f>
        <v>4406.8999999999996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4506.8999999999996</v>
      </c>
      <c r="C22" s="51">
        <f>AVERAGE($B$21:C21)</f>
        <v>4456.8999999999996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76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>
      <c r="A15" s="54" t="s">
        <v>29</v>
      </c>
      <c r="B15" s="39">
        <v>79.599999999999994</v>
      </c>
      <c r="C15" s="62">
        <f>645.63+149.7</f>
        <v>795.32999999999993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>
      <c r="A18" s="56" t="s">
        <v>32</v>
      </c>
      <c r="B18" s="58">
        <v>520</v>
      </c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  <c r="N18" s="42"/>
    </row>
    <row r="19" spans="1:14" s="37" customFormat="1" ht="15" customHeight="1" thickBot="1">
      <c r="A19" s="44" t="s">
        <v>33</v>
      </c>
      <c r="B19" s="45">
        <f t="shared" ref="B19" si="0">SUM(B5:B18)</f>
        <v>599.6</v>
      </c>
      <c r="C19" s="65">
        <f t="shared" ref="C19:M19" si="1">SUM(C5:C18)</f>
        <v>795.32999999999993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>
      <c r="A21" s="44" t="s">
        <v>15</v>
      </c>
      <c r="B21" s="45">
        <f>B19-B20</f>
        <v>599.6</v>
      </c>
      <c r="C21" s="65">
        <f t="shared" ref="C21:M21" si="2">C19-C20</f>
        <v>795.32999999999993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>
      <c r="A22" s="46" t="s">
        <v>12</v>
      </c>
      <c r="B22" s="51">
        <f>AVERAGE($B$21:B21)</f>
        <v>599.6</v>
      </c>
      <c r="C22" s="51">
        <f>AVERAGE($B$21:C21)</f>
        <v>697.46499999999992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21" sqref="C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4960</v>
      </c>
      <c r="C12" s="62">
        <v>4480</v>
      </c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360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4600</v>
      </c>
      <c r="C22" s="51">
        <f>AVERAGE($B$21:C21)</f>
        <v>4540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1500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>
        <v>67.13</v>
      </c>
      <c r="C7" s="60">
        <v>47.58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>
        <v>89.16</v>
      </c>
      <c r="C8" s="36">
        <v>91.26</v>
      </c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>
        <v>147.12</v>
      </c>
      <c r="C10" s="36">
        <v>147.12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>
        <v>4008</v>
      </c>
      <c r="C12" s="39">
        <v>4008</v>
      </c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>
      <c r="A19" s="44" t="s">
        <v>33</v>
      </c>
      <c r="B19" s="45">
        <f t="shared" ref="B19" si="0">SUM(B5:B18)</f>
        <v>5811.41</v>
      </c>
      <c r="C19" s="65">
        <f t="shared" ref="C19:M19" si="1">SUM(C5:C18)</f>
        <v>4293.96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>
      <c r="A20" s="46" t="s">
        <v>14</v>
      </c>
      <c r="B20" s="59">
        <v>1211.4100000000001</v>
      </c>
      <c r="C20" s="62">
        <v>269.55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3.5" thickBot="1">
      <c r="A21" s="44" t="s">
        <v>15</v>
      </c>
      <c r="B21" s="45">
        <f>B19-B20</f>
        <v>4600</v>
      </c>
      <c r="C21" s="65">
        <f t="shared" ref="C21:M21" si="2">C19-C20</f>
        <v>4024.41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3.5" thickBot="1">
      <c r="A22" s="46" t="s">
        <v>12</v>
      </c>
      <c r="B22" s="51">
        <f>AVERAGE($B$21:B21)</f>
        <v>4600</v>
      </c>
      <c r="C22" s="51">
        <f>AVERAGE($B$21:C21)</f>
        <v>4312.2049999999999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3.5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0</v>
      </c>
      <c r="F21" s="65">
        <f t="shared" si="2"/>
        <v>0</v>
      </c>
      <c r="G21" s="65">
        <f t="shared" ref="G21:H21" si="4">G19-G20</f>
        <v>0</v>
      </c>
      <c r="H21" s="65">
        <f t="shared" si="4"/>
        <v>0</v>
      </c>
      <c r="I21" s="65">
        <f t="shared" si="2"/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>
        <f>AVERAGE($B$21:C21)</f>
        <v>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>
      <c r="A25" s="24"/>
    </row>
    <row r="26" spans="1:13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C22" sqref="C22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89" customFormat="1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88" customFormat="1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>
      <c r="A10" s="53" t="s">
        <v>24</v>
      </c>
      <c r="B10" s="36">
        <v>149.97999999999999</v>
      </c>
      <c r="C10" s="60">
        <v>149.5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>
      <c r="A13" s="54" t="s">
        <v>27</v>
      </c>
      <c r="B13" s="39"/>
      <c r="C13" s="62">
        <v>3001.94</v>
      </c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9" customFormat="1" ht="15" customHeight="1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>
      <c r="A15" s="54" t="s">
        <v>29</v>
      </c>
      <c r="B15" s="39">
        <v>1215.7</v>
      </c>
      <c r="C15" s="62">
        <f>572.2</f>
        <v>572.20000000000005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6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>
        <v>240</v>
      </c>
      <c r="C18" s="64">
        <v>485</v>
      </c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:C19" si="0">SUM(B5:B18)</f>
        <v>1605.68</v>
      </c>
      <c r="C19" s="45">
        <f t="shared" si="0"/>
        <v>4208.6400000000003</v>
      </c>
      <c r="D19" s="65">
        <f t="shared" ref="D19:M19" si="1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1605.68</v>
      </c>
      <c r="C21" s="65">
        <f>C19-C20</f>
        <v>4208.6400000000003</v>
      </c>
      <c r="D21" s="65">
        <f t="shared" ref="D21:M21" si="2">D19-D20</f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1605.68</v>
      </c>
      <c r="C22" s="51">
        <f>AVERAGE($B$21:C21)</f>
        <v>2907.1600000000003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f>2356+2356</f>
        <v>4712</v>
      </c>
      <c r="C12" s="62">
        <v>4256</v>
      </c>
      <c r="D12" s="62"/>
      <c r="E12" s="60"/>
      <c r="F12" s="62"/>
      <c r="G12" s="60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4712</v>
      </c>
      <c r="C19" s="65">
        <f t="shared" ref="C19:M19" si="1">SUM(C5:C18)</f>
        <v>4256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112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4428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C23" sqref="C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14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4" ht="21.75" thickBot="1">
      <c r="A2" s="99" t="s">
        <v>46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>
      <c r="A6" s="53" t="s">
        <v>20</v>
      </c>
      <c r="B6" s="36"/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60"/>
      <c r="K9" s="60"/>
      <c r="L9" s="60"/>
      <c r="M9" s="61"/>
    </row>
    <row r="10" spans="1:14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>
      <c r="A12" s="54" t="s">
        <v>26</v>
      </c>
      <c r="B12" s="39"/>
      <c r="C12" s="62"/>
      <c r="D12" s="39"/>
      <c r="E12" s="60"/>
      <c r="F12" s="39"/>
      <c r="G12" s="60"/>
      <c r="H12" s="39"/>
      <c r="I12" s="62"/>
      <c r="J12" s="62"/>
      <c r="K12" s="62"/>
      <c r="L12" s="62"/>
      <c r="M12" s="63"/>
    </row>
    <row r="13" spans="1:14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74"/>
    </row>
    <row r="14" spans="1:14" s="41" customFormat="1" ht="15" customHeight="1">
      <c r="A14" s="54" t="s">
        <v>28</v>
      </c>
      <c r="B14" s="39">
        <v>4600</v>
      </c>
      <c r="C14" s="39">
        <v>4600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42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3" sqref="C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1200</v>
      </c>
      <c r="C5" s="60">
        <v>1200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>
        <v>103.17</v>
      </c>
      <c r="C7" s="60">
        <v>23.55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>
        <v>3500</v>
      </c>
      <c r="C14" s="39">
        <v>3500</v>
      </c>
      <c r="D14" s="39"/>
      <c r="E14" s="60"/>
      <c r="F14" s="60"/>
      <c r="G14" s="60"/>
      <c r="H14" s="60"/>
      <c r="I14" s="60"/>
      <c r="J14" s="60"/>
      <c r="K14" s="60"/>
      <c r="L14" s="60"/>
      <c r="M14" s="63"/>
    </row>
    <row r="15" spans="1:13" s="15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4803.17</v>
      </c>
      <c r="C19" s="65">
        <f t="shared" ref="C19:M19" si="1">SUM(C5:C18)</f>
        <v>4723.55</v>
      </c>
      <c r="D19" s="65">
        <f t="shared" si="1"/>
        <v>0</v>
      </c>
      <c r="E19" s="65">
        <f>SUM(E5:E18)</f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203.17</v>
      </c>
      <c r="C20" s="62">
        <v>123.55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0</v>
      </c>
      <c r="E21" s="65">
        <f>E19-E20</f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C22" sqref="C22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48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>
      <c r="A12" s="52" t="s">
        <v>26</v>
      </c>
      <c r="B12" s="39"/>
      <c r="C12" s="62">
        <v>1620</v>
      </c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>
      <c r="A14" s="52" t="s">
        <v>28</v>
      </c>
      <c r="B14" s="39"/>
      <c r="C14" s="62">
        <v>2300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2" t="s">
        <v>29</v>
      </c>
      <c r="B15" s="39">
        <v>248.75</v>
      </c>
      <c r="C15" s="62">
        <f>503.04+1284.77</f>
        <v>1787.81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6" customFormat="1" ht="15" customHeight="1">
      <c r="A16" s="52" t="s">
        <v>30</v>
      </c>
      <c r="B16" s="39"/>
      <c r="C16" s="62">
        <v>500</v>
      </c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248.75</v>
      </c>
      <c r="C19" s="65">
        <f t="shared" ref="C19:M19" si="1">SUM(C5:C18)</f>
        <v>6207.8099999999995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1607.81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248.75</v>
      </c>
      <c r="C21" s="65">
        <f t="shared" ref="C21:M21" si="2">C19-C20</f>
        <v>4600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248.75</v>
      </c>
      <c r="C22" s="51">
        <f>AVERAGE($B$21:C21)</f>
        <v>2424.375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ALCIDES CARDOSO</vt:lpstr>
      <vt:lpstr>ALCIDES TEIXEIRA NETO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NATÁLIA DE MENUDO</vt:lpstr>
      <vt:lpstr>OSMAR RICARDO</vt:lpstr>
      <vt:lpstr>PAULO MUNIZ</vt:lpstr>
      <vt:lpstr>PASTOR JR. TÉRCIO</vt:lpstr>
      <vt:lpstr>PROFESSOR MIRINHO</vt:lpstr>
      <vt:lpstr>RENATO ANTUNES</vt:lpstr>
      <vt:lpstr>RINALDO JÚNIOR</vt:lpstr>
      <vt:lpstr>ROMERINHO JATOBÁ 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2021-04-29T12:39:26Z</dcterms:modified>
</cp:coreProperties>
</file>