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6E3"/>
  <workbookPr/>
  <bookViews>
    <workbookView xWindow="0" yWindow="30" windowWidth="15390" windowHeight="5610" firstSheet="34" activeTab="34"/>
  </bookViews>
  <sheets>
    <sheet name="ADERALDO OLIVEIRA" sheetId="1" r:id="rId1"/>
    <sheet name="AERTO LUNA" sheetId="2" r:id="rId2"/>
    <sheet name="AIMÉE SILVA" sheetId="3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8" r:id="rId8"/>
    <sheet name="ANDRÉ RÉGIS" sheetId="9" r:id="rId9"/>
    <sheet name="ANTONIO LUIZ NETO" sheetId="10" r:id="rId10"/>
    <sheet name="AUGUSTO CARRERAS" sheetId="11" r:id="rId11"/>
    <sheet name="BENJAMIN DA SAÚDE" sheetId="12" r:id="rId12"/>
    <sheet name="CARLOS GUEIROS" sheetId="13" r:id="rId13"/>
    <sheet name="CHICO KIKO" sheetId="14" r:id="rId14"/>
    <sheet name="DAVI MUNIZ" sheetId="15" r:id="rId15"/>
    <sheet name="DAIZE MICHELE" sheetId="16" r:id="rId16"/>
    <sheet name="EDUARDO CHERA" sheetId="17" r:id="rId17"/>
    <sheet name="EDUARDO MARQUES" sheetId="18" r:id="rId18"/>
    <sheet name="FELIPE FRANCISMAR" sheetId="19" r:id="rId19"/>
    <sheet name="FRED FERREIRA" sheetId="20" r:id="rId20"/>
    <sheet name="GILBERTO ALVES" sheetId="21" r:id="rId21"/>
    <sheet name="HÉLIO GUABIRARA" sheetId="22" r:id="rId22"/>
    <sheet name="IVAN MORAES" sheetId="23" r:id="rId23"/>
    <sheet name="JAYME ASFORA" sheetId="24" r:id="rId24"/>
    <sheet name="JAIRO BRITTO" sheetId="25" r:id="rId25"/>
    <sheet name="JÚNIOR BOCÃO" sheetId="26" r:id="rId26"/>
    <sheet name="MARCO AURÉLIO" sheetId="27" r:id="rId27"/>
    <sheet name="MARÍLIA ARRAES" sheetId="28" r:id="rId28"/>
    <sheet name="MARCOS DI BRIA" sheetId="29" r:id="rId29"/>
    <sheet name="NATÁLIA DE MENUDO" sheetId="30" r:id="rId30"/>
    <sheet name="RINALDO JÚNIOR" sheetId="31" r:id="rId31"/>
    <sheet name="RENATO ANTUNES" sheetId="32" r:id="rId32"/>
    <sheet name="RICARDO CRUZ" sheetId="33" r:id="rId33"/>
    <sheet name="RODRIGO COUTINHO" sheetId="34" r:id="rId34"/>
    <sheet name="ROGÉRIO DE LUCCA" sheetId="35" r:id="rId35"/>
    <sheet name="ROMERINHO JATOBÁ " sheetId="36" r:id="rId36"/>
    <sheet name="RAFAEL ACIOLI" sheetId="37" r:id="rId37"/>
    <sheet name="ROMERO ALBUQUERQUE" sheetId="38" r:id="rId38"/>
    <sheet name="WANDERSON SOBRAL" sheetId="39" r:id="rId39"/>
    <sheet name="3" sheetId="40" r:id="rId40"/>
    <sheet name="4" sheetId="41" r:id="rId41"/>
    <sheet name="5" sheetId="42" r:id="rId42"/>
    <sheet name=".." sheetId="43" r:id="rId43"/>
    <sheet name="6" sheetId="44" r:id="rId44"/>
  </sheets>
  <definedNames/>
  <calcPr fullCalcOnLoad="1"/>
</workbook>
</file>

<file path=xl/sharedStrings.xml><?xml version="1.0" encoding="utf-8"?>
<sst xmlns="http://schemas.openxmlformats.org/spreadsheetml/2006/main" count="1490" uniqueCount="89">
  <si>
    <t>DESCRIÇÃO</t>
  </si>
  <si>
    <t>JAN</t>
  </si>
  <si>
    <t>FEV</t>
  </si>
  <si>
    <t>MAR</t>
  </si>
  <si>
    <t>ABR</t>
  </si>
  <si>
    <t>MAI</t>
  </si>
  <si>
    <t>JUN</t>
  </si>
  <si>
    <t>JUL</t>
  </si>
  <si>
    <t>AGS</t>
  </si>
  <si>
    <t>SET</t>
  </si>
  <si>
    <t>OUT</t>
  </si>
  <si>
    <t>NOV</t>
  </si>
  <si>
    <t>DEZ</t>
  </si>
  <si>
    <t>Locomoção do Parlamentar e assessores vinculados ao gabinete do Parlamentar,compreendendo passsagens, hospedagens, transporte e locação de veículos automotores, etc.</t>
  </si>
  <si>
    <t>Peças, acessórios e serviços gerais de veículos a serviço do gabinete do parlamentar, exceto troca de oleos e abastecimento</t>
  </si>
  <si>
    <t>Locação de imóveis, utilizados como escritório de apoio ao exercício da atividade parlamentar, compreendendo: aluguel dos imóveis e as despesas concernentes a eles, tais como: impostos e taxas públicas;telefonia móvel e fixa;fornecimento de água (compesa) e energia (Celpe);taxas condominiais ordinárias</t>
  </si>
  <si>
    <t>Contratação de empresas que prestem assessoria e/ou consultoria com  finalidade: apoio a atividade parlamentar, pesquisas,trabalhos técnicos, produção de videos ou documentários.</t>
  </si>
  <si>
    <t>Serviços postais (excetuando-se aqueles criados na Res.2441/07 e alterações posteriores), assinaturas de jornais, revistas e publicações</t>
  </si>
  <si>
    <t>MÉDIA MENSAL DE GASTOS</t>
  </si>
  <si>
    <t>MÉDIA MENSAL ACUMULADO  DE GASTOS</t>
  </si>
  <si>
    <t>TOTAL VERBA INDENIZATÓRIA</t>
  </si>
  <si>
    <t>Cópia heliográfica, encadernação e plastificação de documentos; edição de jornais, livros, revistas. Impressos gráficos para consumo do Gabinete do Parlamentar</t>
  </si>
  <si>
    <t>Aquisições de meterial de expediente, limpesa e suprimentos de informática, etc.</t>
  </si>
  <si>
    <t xml:space="preserve">Acesso a internet, locação de móveis e equipamentos, aquisição ou locação de software, assinaturas de TV a cabo ou similar, </t>
  </si>
  <si>
    <t>RECURSOS PRÓPRIOS E/OU GLOSA</t>
  </si>
  <si>
    <t>VERBA INDENIZATÓRIA PAGA NO MÊS</t>
  </si>
  <si>
    <t>AGO</t>
  </si>
  <si>
    <t xml:space="preserve"> </t>
  </si>
  <si>
    <t>Locação de imóveis, eles, tais como: impostos e taxas públicas;telefonia móvel e fixa;fornecimento de água (compesa) e energia (Celpe);taxas condominiais ordinárias</t>
  </si>
  <si>
    <t xml:space="preserve">Locação de imóveis. </t>
  </si>
  <si>
    <t xml:space="preserve">            </t>
  </si>
  <si>
    <t>e</t>
  </si>
  <si>
    <t>PORTAL DA TRANSPARÊNCIA DA CÂMARA MUNICIPAL DO RECIFE</t>
  </si>
  <si>
    <t>VEREADOR XXXXXXXX - DEMONSTRATIVO DA VERBA INDENIZATORIA 2017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</si>
  <si>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</si>
  <si>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</si>
  <si>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</si>
  <si>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</si>
  <si>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</si>
  <si>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</si>
  <si>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</si>
  <si>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</si>
  <si>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</si>
  <si>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</si>
  <si>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</si>
  <si>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</si>
  <si>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</si>
  <si>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</si>
  <si>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</si>
  <si>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VEREADOR Alcides Teixeira Neto - DEMONSTRATIVO DA VERBA INDENIZATORIA 2017</t>
  </si>
  <si>
    <t>VEREADOR Jairo Britto - DEMONSTRATIVO DA VERBA INDENIZATORIA 2017</t>
  </si>
  <si>
    <t>VEREADOR Aerto Luna - DEMONSTRATIVO DA VERBA INDENIZATORIA 2017</t>
  </si>
  <si>
    <t>VEREADOR Antônio Luiz Neto - DEMONSTRATIVO DA VERBA INDENIZATORIA 2017</t>
  </si>
  <si>
    <t>VEREADOR Amaro Cipriano - DEMONSTRATIVO DA VERBA INDENIZATORIA 2017</t>
  </si>
  <si>
    <t>VEREADOR Aderaldo de Oliveira  - DEMONSTRATIVO DA VERBA INDENIZATORIA 2017</t>
  </si>
  <si>
    <t>VEREADOR Aimée Silva - DEMONSTRATIVO DA VERBA INDENIZATORIA 2017</t>
  </si>
  <si>
    <t>NPC</t>
  </si>
  <si>
    <t>VEREADOR Almir Fernando - DEMONSTRATIVO DA VERBA INDENIZATORIA 2017</t>
  </si>
  <si>
    <t>VEREADOR Ana Lúcia - DEMONSTRATIVO DA VERBA INDENIZATORIA 2017</t>
  </si>
  <si>
    <t>VEREADOR André Régis - DEMONSTRATIVO DA VERBA INDENIZATORIA 2017</t>
  </si>
  <si>
    <t>VEREADOR Augusto Carreras - DEMONSTRATIVO DA VERBA INDENIZATORIA 2017</t>
  </si>
  <si>
    <t>VEREADOR Aline Mariano - DEMONSTRATIVO DA VERBA INDENIZATORIA 2017</t>
  </si>
  <si>
    <t>VEREADOR  Benjamin da Saúde - DEMONSTRATIVO DA VERBA INDENIZATORIA 2017</t>
  </si>
  <si>
    <t>VEREADOR Carlos Gueiros - DEMONSTRATIVO DA VERBA INDENIZATORIA 2017</t>
  </si>
  <si>
    <t>VEREADOR Daize Michelle- DEMONSTRATIVO DA VERBA INDENIZATORIA 2017</t>
  </si>
  <si>
    <t>VEREADOR Davi Muniz- DEMONSTRATIVO DA VERBA INDENIZATORIA 2017</t>
  </si>
  <si>
    <t>VEREADOR Chico Kiko - DEMONSTRATIVO DA VERBA INDENIZATORIA 2017</t>
  </si>
  <si>
    <t>VEREADOR Eduardo Pereira - DEMONSTRATIVO DA VERBA INDENIZATORIA 2017</t>
  </si>
  <si>
    <t>VEREADOR Eduardo Marques - DEMONSTRATIVO DA VERBA INDENIZATORIA 2017</t>
  </si>
  <si>
    <t>VEREADOR Felipe Francismar- DEMONSTRATIVO DA VERBA INDENIZATORIA 2017</t>
  </si>
  <si>
    <t>VEREADOR Fred Ferreira - DEMONSTRATIVO DA VERBA INDENIZATORIA 2017</t>
  </si>
  <si>
    <t>VEREADOR Gilberto Alves - DEMONSTRATIVO DA VERBA INDENIZATORIA 2017</t>
  </si>
  <si>
    <t>VEREADOR Hélio Guabiraba - DEMONSTRATIVO DA VERBA INDENIZATORIA 2017</t>
  </si>
  <si>
    <t>VEREADOR Ivan Moraes - DEMONSTRATIVO DA VERBA INDENIZATORIA 2017</t>
  </si>
  <si>
    <t>VEREADOR Jayme Asfora - DEMONSTRATIVO DA VERBA INDENIZATORIA 2017</t>
  </si>
  <si>
    <t>VEREADOR Júnior Bocão - DEMONSTRATIVO DA VERBA INDENIZATORIA 2017</t>
  </si>
  <si>
    <t>VEREADOR Marcos di Bria - DEMONSTRATIVO DA VERBA INDENIZATORIA 2017</t>
  </si>
  <si>
    <t>VEREADOR Marília Arraes- DEMONSTRATIVO DA VERBA INDENIZATORIA 2017</t>
  </si>
  <si>
    <t>VEREADOR Natália de Menudo - DEMONSTRATIVO DA VERBA INDENIZATORIA 2017</t>
  </si>
  <si>
    <t>VEREADOR Marco Aurélio - DEMONSTRATIVO DA VERBA INDENIZATORIA 2017</t>
  </si>
  <si>
    <t>VEREADOR Rinaldo Júnior - DEMONSTRATIVO DA VERBA INDENIZATORIA 2017</t>
  </si>
  <si>
    <t>VEREADOR Renato Anttunes - DEMONSTRATIVO DA VERBA INDENIZATORIA 2017</t>
  </si>
  <si>
    <t>VEREADOR Ricardo Cruz- DEMONSTRATIVO DA VERBA INDENIZATORIA 2017</t>
  </si>
  <si>
    <t>VEREADOR Rodrigo Coutinho - DEMONSTRATIVO DA VERBA INDENIZATORIA 2017</t>
  </si>
  <si>
    <t>VEREADOR Rogério di Lucca - DEMONSTRATIVO DA VERBA INDENIZATORIA 2017</t>
  </si>
  <si>
    <t>VEREADOR Romerinho Jatobá - DEMONSTRATIVO DA VERBA INDENIZATORIA 2017</t>
  </si>
  <si>
    <t>VEREADOR Rafael Acioli - DEMONSTRATIVO DA VERBA INDENIZATORIA 2017</t>
  </si>
  <si>
    <t>VEREADOR Romero Albuquerque - DEMONSTRATIVO DA VERBA INDENIZATORIA 2017</t>
  </si>
  <si>
    <t>VEREADOR Wanderson Sobral - DEMONSTRATIVO DA VERBA INDENIZATORIA 2017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</si>
</sst>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00_-;\-* #,##0.000_-;_-* &quot;-&quot;??_-;_-@_-"/>
    <numFmt numFmtId="173" formatCode="_-* #,##0.0_-;\-* #,##0.0_-;_-* &quot;-&quot;??_-;_-@_-"/>
    <numFmt numFmtId="174" formatCode="_-* #,##0_-;\-* #,##0_-;_-* &quot;-&quot;??_-;_-@_-"/>
    <numFmt numFmtId="175" formatCode="_-* #,##0.0000_-;\-* #,##0.0000_-;_-* &quot;-&quot;??_-;_-@_-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[$-416]dddd\,\ d&quot; de &quot;mmmm&quot; de &quot;yyyy"/>
    <numFmt numFmtId="181" formatCode="&quot;R$&quot;\ #,##0.00"/>
    <numFmt numFmtId="182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sz val="8.5"/>
      <name val="Calibri"/>
      <family val="2"/>
    </font>
    <font>
      <b/>
      <sz val="12.5"/>
      <name val="Calibri"/>
      <family val="2"/>
    </font>
    <font>
      <b/>
      <sz val="8.5"/>
      <name val="Calibri"/>
      <family val="2"/>
    </font>
    <font>
      <sz val="9.5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.5"/>
      <color theme="1"/>
      <name val="Calibri"/>
      <family val="2"/>
    </font>
    <font>
      <b/>
      <sz val="8.5"/>
      <color theme="1"/>
      <name val="Calibri"/>
      <family val="2"/>
    </font>
    <font>
      <sz val="9.5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25" fillId="33" borderId="0" xfId="0" applyFont="1" applyFill="1" applyAlignment="1">
      <alignment/>
    </xf>
    <xf numFmtId="0" fontId="55" fillId="0" borderId="10" xfId="0" applyNumberFormat="1" applyFont="1" applyFill="1" applyBorder="1" applyAlignment="1">
      <alignment horizontal="justify" vertical="top" wrapText="1"/>
    </xf>
    <xf numFmtId="0" fontId="55" fillId="0" borderId="11" xfId="0" applyNumberFormat="1" applyFont="1" applyFill="1" applyBorder="1" applyAlignment="1">
      <alignment horizontal="justify" vertical="top" wrapText="1"/>
    </xf>
    <xf numFmtId="43" fontId="55" fillId="0" borderId="11" xfId="62" applyFont="1" applyFill="1" applyBorder="1" applyAlignment="1">
      <alignment horizontal="justify" vertical="top" wrapText="1"/>
    </xf>
    <xf numFmtId="0" fontId="26" fillId="0" borderId="11" xfId="0" applyFont="1" applyFill="1" applyBorder="1" applyAlignment="1">
      <alignment/>
    </xf>
    <xf numFmtId="43" fontId="57" fillId="0" borderId="0" xfId="62" applyFont="1" applyAlignment="1">
      <alignment horizontal="center"/>
    </xf>
    <xf numFmtId="43" fontId="57" fillId="0" borderId="0" xfId="62" applyFont="1" applyAlignment="1">
      <alignment/>
    </xf>
    <xf numFmtId="0" fontId="27" fillId="33" borderId="0" xfId="0" applyFont="1" applyFill="1" applyAlignment="1">
      <alignment/>
    </xf>
    <xf numFmtId="0" fontId="59" fillId="0" borderId="0" xfId="0" applyFont="1" applyAlignment="1">
      <alignment/>
    </xf>
    <xf numFmtId="43" fontId="57" fillId="0" borderId="12" xfId="62" applyFont="1" applyFill="1" applyBorder="1" applyAlignment="1">
      <alignment horizontal="center"/>
    </xf>
    <xf numFmtId="43" fontId="57" fillId="0" borderId="12" xfId="62" applyFont="1" applyFill="1" applyBorder="1" applyAlignment="1">
      <alignment/>
    </xf>
    <xf numFmtId="43" fontId="25" fillId="33" borderId="13" xfId="62" applyFont="1" applyFill="1" applyBorder="1" applyAlignment="1">
      <alignment horizontal="center"/>
    </xf>
    <xf numFmtId="43" fontId="27" fillId="34" borderId="14" xfId="62" applyFont="1" applyFill="1" applyBorder="1" applyAlignment="1">
      <alignment horizontal="center"/>
    </xf>
    <xf numFmtId="43" fontId="25" fillId="0" borderId="15" xfId="62" applyFont="1" applyFill="1" applyBorder="1" applyAlignment="1">
      <alignment horizontal="center"/>
    </xf>
    <xf numFmtId="43" fontId="25" fillId="0" borderId="15" xfId="62" applyFont="1" applyFill="1" applyBorder="1" applyAlignment="1">
      <alignment/>
    </xf>
    <xf numFmtId="43" fontId="25" fillId="0" borderId="13" xfId="62" applyFont="1" applyFill="1" applyBorder="1" applyAlignment="1">
      <alignment horizontal="center"/>
    </xf>
    <xf numFmtId="0" fontId="55" fillId="0" borderId="16" xfId="0" applyNumberFormat="1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26" fillId="34" borderId="14" xfId="0" applyFont="1" applyFill="1" applyBorder="1" applyAlignment="1">
      <alignment/>
    </xf>
    <xf numFmtId="43" fontId="57" fillId="0" borderId="0" xfId="62" applyFont="1" applyFill="1" applyAlignment="1">
      <alignment horizontal="center"/>
    </xf>
    <xf numFmtId="43" fontId="57" fillId="0" borderId="0" xfId="62" applyFont="1" applyFill="1" applyAlignment="1">
      <alignment/>
    </xf>
    <xf numFmtId="0" fontId="54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43" fontId="25" fillId="0" borderId="12" xfId="62" applyFont="1" applyFill="1" applyBorder="1" applyAlignment="1">
      <alignment horizontal="center"/>
    </xf>
    <xf numFmtId="43" fontId="25" fillId="0" borderId="12" xfId="62" applyFont="1" applyFill="1" applyBorder="1" applyAlignment="1">
      <alignment/>
    </xf>
    <xf numFmtId="0" fontId="26" fillId="34" borderId="11" xfId="0" applyFont="1" applyFill="1" applyBorder="1" applyAlignment="1">
      <alignment/>
    </xf>
    <xf numFmtId="43" fontId="27" fillId="34" borderId="12" xfId="62" applyFont="1" applyFill="1" applyBorder="1" applyAlignment="1">
      <alignment horizontal="center"/>
    </xf>
    <xf numFmtId="43" fontId="27" fillId="33" borderId="0" xfId="0" applyNumberFormat="1" applyFont="1" applyFill="1" applyAlignment="1">
      <alignment/>
    </xf>
    <xf numFmtId="43" fontId="27" fillId="0" borderId="0" xfId="0" applyNumberFormat="1" applyFont="1" applyFill="1" applyAlignment="1">
      <alignment/>
    </xf>
    <xf numFmtId="43" fontId="25" fillId="0" borderId="0" xfId="0" applyNumberFormat="1" applyFont="1" applyFill="1" applyAlignment="1">
      <alignment/>
    </xf>
    <xf numFmtId="0" fontId="29" fillId="34" borderId="14" xfId="0" applyFont="1" applyFill="1" applyBorder="1" applyAlignment="1">
      <alignment/>
    </xf>
    <xf numFmtId="43" fontId="29" fillId="34" borderId="14" xfId="62" applyFont="1" applyFill="1" applyBorder="1" applyAlignment="1">
      <alignment horizontal="center"/>
    </xf>
    <xf numFmtId="43" fontId="30" fillId="0" borderId="15" xfId="62" applyFont="1" applyFill="1" applyBorder="1" applyAlignment="1">
      <alignment horizontal="center"/>
    </xf>
    <xf numFmtId="0" fontId="31" fillId="34" borderId="11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26" fillId="34" borderId="18" xfId="0" applyFont="1" applyFill="1" applyBorder="1" applyAlignment="1">
      <alignment/>
    </xf>
    <xf numFmtId="43" fontId="25" fillId="34" borderId="19" xfId="62" applyFont="1" applyFill="1" applyBorder="1" applyAlignment="1">
      <alignment horizontal="center"/>
    </xf>
    <xf numFmtId="43" fontId="25" fillId="34" borderId="19" xfId="62" applyFont="1" applyFill="1" applyBorder="1" applyAlignment="1">
      <alignment/>
    </xf>
    <xf numFmtId="0" fontId="33" fillId="34" borderId="18" xfId="0" applyFont="1" applyFill="1" applyBorder="1" applyAlignment="1">
      <alignment/>
    </xf>
    <xf numFmtId="0" fontId="25" fillId="34" borderId="0" xfId="0" applyFont="1" applyFill="1" applyAlignment="1">
      <alignment/>
    </xf>
    <xf numFmtId="0" fontId="31" fillId="34" borderId="18" xfId="0" applyFont="1" applyFill="1" applyBorder="1" applyAlignment="1">
      <alignment/>
    </xf>
    <xf numFmtId="43" fontId="55" fillId="0" borderId="13" xfId="62" applyFont="1" applyFill="1" applyBorder="1" applyAlignment="1">
      <alignment horizontal="center"/>
    </xf>
    <xf numFmtId="0" fontId="55" fillId="0" borderId="10" xfId="0" applyNumberFormat="1" applyFont="1" applyFill="1" applyBorder="1" applyAlignment="1">
      <alignment horizontal="left" vertical="top" wrapText="1" indent="1"/>
    </xf>
    <xf numFmtId="43" fontId="55" fillId="0" borderId="12" xfId="62" applyFont="1" applyFill="1" applyBorder="1" applyAlignment="1">
      <alignment horizontal="center"/>
    </xf>
    <xf numFmtId="43" fontId="55" fillId="0" borderId="12" xfId="62" applyFont="1" applyFill="1" applyBorder="1" applyAlignment="1">
      <alignment/>
    </xf>
    <xf numFmtId="4" fontId="55" fillId="0" borderId="12" xfId="62" applyNumberFormat="1" applyFont="1" applyFill="1" applyBorder="1" applyAlignment="1">
      <alignment/>
    </xf>
    <xf numFmtId="43" fontId="55" fillId="0" borderId="20" xfId="62" applyFont="1" applyFill="1" applyBorder="1" applyAlignment="1">
      <alignment horizontal="center"/>
    </xf>
    <xf numFmtId="0" fontId="29" fillId="0" borderId="14" xfId="0" applyFont="1" applyFill="1" applyBorder="1" applyAlignment="1">
      <alignment/>
    </xf>
    <xf numFmtId="43" fontId="30" fillId="33" borderId="13" xfId="62" applyFont="1" applyFill="1" applyBorder="1" applyAlignment="1">
      <alignment horizontal="center"/>
    </xf>
    <xf numFmtId="0" fontId="29" fillId="0" borderId="21" xfId="0" applyFont="1" applyFill="1" applyBorder="1" applyAlignment="1">
      <alignment/>
    </xf>
    <xf numFmtId="43" fontId="30" fillId="33" borderId="19" xfId="62" applyFont="1" applyFill="1" applyBorder="1" applyAlignment="1">
      <alignment horizontal="center"/>
    </xf>
    <xf numFmtId="43" fontId="30" fillId="0" borderId="19" xfId="62" applyFont="1" applyFill="1" applyBorder="1" applyAlignment="1">
      <alignment horizontal="center"/>
    </xf>
    <xf numFmtId="43" fontId="30" fillId="0" borderId="19" xfId="62" applyFont="1" applyFill="1" applyBorder="1" applyAlignment="1">
      <alignment/>
    </xf>
    <xf numFmtId="2" fontId="30" fillId="0" borderId="19" xfId="62" applyNumberFormat="1" applyFont="1" applyFill="1" applyBorder="1" applyAlignment="1">
      <alignment/>
    </xf>
    <xf numFmtId="43" fontId="60" fillId="0" borderId="13" xfId="62" applyFont="1" applyFill="1" applyBorder="1" applyAlignment="1">
      <alignment horizontal="center"/>
    </xf>
    <xf numFmtId="43" fontId="60" fillId="0" borderId="12" xfId="62" applyFont="1" applyFill="1" applyBorder="1" applyAlignment="1">
      <alignment horizontal="center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0" fillId="0" borderId="13" xfId="0" applyFont="1" applyBorder="1" applyAlignment="1">
      <alignment horizontal="left"/>
    </xf>
    <xf numFmtId="0" fontId="60" fillId="0" borderId="12" xfId="0" applyFont="1" applyBorder="1" applyAlignment="1">
      <alignment horizontal="left"/>
    </xf>
    <xf numFmtId="43" fontId="58" fillId="0" borderId="25" xfId="62" applyFont="1" applyFill="1" applyBorder="1" applyAlignment="1">
      <alignment horizontal="center"/>
    </xf>
    <xf numFmtId="43" fontId="58" fillId="0" borderId="13" xfId="62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0" fontId="58" fillId="0" borderId="26" xfId="0" applyFont="1" applyFill="1" applyBorder="1" applyAlignment="1">
      <alignment horizontal="left"/>
    </xf>
    <xf numFmtId="0" fontId="58" fillId="0" borderId="27" xfId="0" applyFont="1" applyFill="1" applyBorder="1" applyAlignment="1">
      <alignment horizontal="left"/>
    </xf>
    <xf numFmtId="43" fontId="58" fillId="0" borderId="28" xfId="62" applyFont="1" applyFill="1" applyBorder="1" applyAlignment="1">
      <alignment horizontal="center"/>
    </xf>
    <xf numFmtId="43" fontId="58" fillId="0" borderId="10" xfId="62" applyFont="1" applyFill="1" applyBorder="1" applyAlignment="1">
      <alignment horizontal="center"/>
    </xf>
    <xf numFmtId="0" fontId="61" fillId="0" borderId="22" xfId="0" applyFont="1" applyFill="1" applyBorder="1" applyAlignment="1">
      <alignment horizontal="left"/>
    </xf>
    <xf numFmtId="0" fontId="61" fillId="0" borderId="23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2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4.00390625" style="33" customWidth="1"/>
    <col min="2" max="2" width="9.8515625" style="26" customWidth="1"/>
    <col min="3" max="3" width="9.28125" style="26" customWidth="1"/>
    <col min="4" max="4" width="9.140625" style="27" customWidth="1"/>
    <col min="5" max="5" width="8.140625" style="27" customWidth="1"/>
    <col min="6" max="7" width="8.8515625" style="27" customWidth="1"/>
    <col min="8" max="8" width="7.8515625" style="27" customWidth="1"/>
    <col min="9" max="9" width="8.00390625" style="27" customWidth="1"/>
    <col min="10" max="10" width="9.57421875" style="27" customWidth="1"/>
    <col min="11" max="11" width="10.28125" style="27" customWidth="1"/>
    <col min="12" max="12" width="9.140625" style="27" customWidth="1"/>
    <col min="13" max="13" width="10.2812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3500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25.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25.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4" s="31" customFormat="1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6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3500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1500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2000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1.00390625" style="2" customWidth="1"/>
    <col min="2" max="2" width="9.00390625" style="11" bestFit="1" customWidth="1"/>
    <col min="3" max="3" width="7.8515625" style="11" bestFit="1" customWidth="1"/>
    <col min="4" max="13" width="7.8515625" style="12" bestFit="1" customWidth="1"/>
    <col min="14" max="16384" width="9.140625" style="4" customWidth="1"/>
  </cols>
  <sheetData>
    <row r="1" spans="1:13" s="1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13" customFormat="1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" customFormat="1" ht="12.75">
      <c r="A12" s="8" t="s">
        <v>41</v>
      </c>
      <c r="B12" s="57">
        <v>2100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13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6" customFormat="1" ht="25.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2100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100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2000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:M1"/>
    <mergeCell ref="A2:M2"/>
    <mergeCell ref="A3:A4"/>
    <mergeCell ref="B3:B4"/>
    <mergeCell ref="C3:C4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F27" sqref="F27"/>
    </sheetView>
  </sheetViews>
  <sheetFormatPr defaultColWidth="9.140625" defaultRowHeight="15"/>
  <cols>
    <col min="1" max="1" width="57.421875" style="2" customWidth="1"/>
    <col min="2" max="2" width="9.28125" style="11" customWidth="1"/>
    <col min="3" max="3" width="10.00390625" style="11" customWidth="1"/>
    <col min="4" max="4" width="9.28125" style="12" customWidth="1"/>
    <col min="5" max="5" width="8.421875" style="12" customWidth="1"/>
    <col min="6" max="6" width="7.7109375" style="12" customWidth="1"/>
    <col min="7" max="7" width="9.140625" style="12" customWidth="1"/>
    <col min="8" max="8" width="8.00390625" style="12" customWidth="1"/>
    <col min="9" max="9" width="8.7109375" style="12" customWidth="1"/>
    <col min="10" max="10" width="8.8515625" style="12" customWidth="1"/>
    <col min="11" max="11" width="8.421875" style="12" customWidth="1"/>
    <col min="12" max="12" width="9.00390625" style="12" customWidth="1"/>
    <col min="13" max="13" width="8.7109375" style="12" customWidth="1"/>
    <col min="14" max="16384" width="9.140625" style="4" customWidth="1"/>
  </cols>
  <sheetData>
    <row r="1" spans="1:13" s="1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60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5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13" customFormat="1" ht="12.75">
      <c r="A12" s="8" t="s">
        <v>41</v>
      </c>
      <c r="B12" s="57">
        <v>1890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6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13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6" customFormat="1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1890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1890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59.140625" style="33" customWidth="1"/>
    <col min="2" max="2" width="9.00390625" style="26" bestFit="1" customWidth="1"/>
    <col min="3" max="3" width="7.8515625" style="26" bestFit="1" customWidth="1"/>
    <col min="4" max="5" width="7.8515625" style="27" bestFit="1" customWidth="1"/>
    <col min="6" max="6" width="8.140625" style="27" customWidth="1"/>
    <col min="7" max="9" width="7.8515625" style="27" bestFit="1" customWidth="1"/>
    <col min="10" max="10" width="9.421875" style="27" customWidth="1"/>
    <col min="11" max="13" width="7.851562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62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2500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1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1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2500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500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2000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68.8515625" style="2" customWidth="1"/>
    <col min="2" max="2" width="9.28125" style="11" customWidth="1"/>
    <col min="3" max="3" width="7.7109375" style="11" customWidth="1"/>
    <col min="4" max="4" width="11.140625" style="12" customWidth="1"/>
    <col min="5" max="5" width="9.7109375" style="12" customWidth="1"/>
    <col min="6" max="6" width="10.8515625" style="12" customWidth="1"/>
    <col min="7" max="7" width="9.28125" style="12" customWidth="1"/>
    <col min="8" max="8" width="9.421875" style="12" customWidth="1"/>
    <col min="9" max="9" width="8.57421875" style="12" customWidth="1"/>
    <col min="10" max="10" width="9.7109375" style="12" customWidth="1"/>
    <col min="11" max="11" width="9.57421875" style="12" customWidth="1"/>
    <col min="12" max="12" width="11.7109375" style="12" customWidth="1"/>
    <col min="13" max="13" width="13.00390625" style="12" customWidth="1"/>
    <col min="14" max="16384" width="9.140625" style="4" customWidth="1"/>
  </cols>
  <sheetData>
    <row r="1" spans="1:13" s="1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63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5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900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195.11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13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13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13" customFormat="1" ht="12.75">
      <c r="A15" s="9" t="s">
        <v>44</v>
      </c>
      <c r="B15" s="57">
        <f>477.15+430</f>
        <v>907.15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6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2002.2600000000002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2.26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2000.0000000000002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ht="12.75">
      <c r="B25" s="11" t="s">
        <v>30</v>
      </c>
    </row>
    <row r="33" ht="12.75">
      <c r="M33" s="12" t="s">
        <v>27</v>
      </c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4.57421875" style="33" customWidth="1"/>
    <col min="2" max="2" width="10.8515625" style="26" customWidth="1"/>
    <col min="3" max="3" width="7.8515625" style="26" bestFit="1" customWidth="1"/>
    <col min="4" max="13" width="7.851562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34" customFormat="1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1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4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1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1998.5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1998.5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1998.5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:M1"/>
    <mergeCell ref="A2:M2"/>
    <mergeCell ref="A3:A4"/>
    <mergeCell ref="B3:B4"/>
    <mergeCell ref="C3:C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0.7109375" style="33" customWidth="1"/>
    <col min="2" max="2" width="9.00390625" style="26" bestFit="1" customWidth="1"/>
    <col min="3" max="3" width="7.8515625" style="26" bestFit="1" customWidth="1"/>
    <col min="4" max="7" width="7.8515625" style="27" bestFit="1" customWidth="1"/>
    <col min="8" max="8" width="8.8515625" style="27" bestFit="1" customWidth="1"/>
    <col min="9" max="13" width="7.851562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34" customFormat="1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1" customFormat="1" ht="12.75">
      <c r="A12" s="8" t="s">
        <v>41</v>
      </c>
      <c r="B12" s="57">
        <v>2700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4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1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2700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700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2000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:M1"/>
    <mergeCell ref="A2:M2"/>
    <mergeCell ref="A3:A4"/>
    <mergeCell ref="B3:B4"/>
    <mergeCell ref="C3:C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56.421875" style="2" customWidth="1"/>
    <col min="2" max="2" width="10.140625" style="11" customWidth="1"/>
    <col min="3" max="3" width="7.57421875" style="11" customWidth="1"/>
    <col min="4" max="6" width="7.8515625" style="12" bestFit="1" customWidth="1"/>
    <col min="7" max="7" width="7.8515625" style="12" customWidth="1"/>
    <col min="8" max="10" width="7.8515625" style="12" bestFit="1" customWidth="1"/>
    <col min="11" max="11" width="8.7109375" style="12" customWidth="1"/>
    <col min="12" max="12" width="7.57421875" style="12" customWidth="1"/>
    <col min="13" max="13" width="9.57421875" style="12" customWidth="1"/>
    <col min="14" max="16384" width="9.140625" style="4" customWidth="1"/>
  </cols>
  <sheetData>
    <row r="1" spans="1:13" s="1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64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5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13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6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13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>
      <c r="A15" s="9" t="s">
        <v>44</v>
      </c>
      <c r="B15" s="57">
        <v>349.8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6" customFormat="1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349.8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19.5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330.3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3.28125" style="33" customWidth="1"/>
    <col min="2" max="2" width="9.00390625" style="26" bestFit="1" customWidth="1"/>
    <col min="3" max="3" width="7.8515625" style="26" bestFit="1" customWidth="1"/>
    <col min="4" max="13" width="7.851562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67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3200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5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O11" s="29" t="s">
        <v>31</v>
      </c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3200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1200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2000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9.140625" style="33" customWidth="1"/>
    <col min="2" max="2" width="9.00390625" style="26" customWidth="1"/>
    <col min="3" max="3" width="7.8515625" style="26" bestFit="1" customWidth="1"/>
    <col min="4" max="9" width="7.8515625" style="27" bestFit="1" customWidth="1"/>
    <col min="10" max="10" width="6.57421875" style="27" bestFit="1" customWidth="1"/>
    <col min="11" max="12" width="7.8515625" style="27" bestFit="1" customWidth="1"/>
    <col min="13" max="13" width="6.5742187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68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 t="s">
        <v>56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 t="s">
        <v>56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70.00390625" style="33" customWidth="1"/>
    <col min="2" max="3" width="7.8515625" style="26" bestFit="1" customWidth="1"/>
    <col min="4" max="13" width="7.851562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69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 t="s">
        <v>56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 t="s">
        <v>56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51.7109375" style="3" customWidth="1"/>
    <col min="2" max="2" width="9.00390625" style="11" customWidth="1"/>
    <col min="3" max="3" width="8.140625" style="11" customWidth="1"/>
    <col min="4" max="4" width="7.7109375" style="12" customWidth="1"/>
    <col min="5" max="5" width="8.140625" style="12" customWidth="1"/>
    <col min="6" max="6" width="7.421875" style="12" customWidth="1"/>
    <col min="7" max="7" width="8.00390625" style="12" bestFit="1" customWidth="1"/>
    <col min="8" max="8" width="6.8515625" style="12" customWidth="1"/>
    <col min="9" max="9" width="8.00390625" style="12" bestFit="1" customWidth="1"/>
    <col min="10" max="10" width="9.421875" style="12" customWidth="1"/>
    <col min="11" max="11" width="8.00390625" style="12" bestFit="1" customWidth="1"/>
    <col min="12" max="12" width="8.140625" style="12" customWidth="1"/>
    <col min="13" max="13" width="8.00390625" style="12" bestFit="1" customWidth="1"/>
    <col min="14" max="16384" width="9.140625" style="4" customWidth="1"/>
  </cols>
  <sheetData>
    <row r="1" spans="1:13" s="1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s="5" customFormat="1" ht="21.75" thickBot="1">
      <c r="A2" s="70" t="s">
        <v>51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13" customFormat="1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6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6" customFormat="1" ht="25.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>
      <c r="A15" s="9" t="s">
        <v>44</v>
      </c>
      <c r="B15" s="57">
        <v>912.6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912.6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321.3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591.3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:M1"/>
    <mergeCell ref="A2:M2"/>
    <mergeCell ref="A3:A4"/>
    <mergeCell ref="B3:B4"/>
    <mergeCell ref="C3:C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8.140625" style="33" customWidth="1"/>
    <col min="2" max="3" width="9.00390625" style="26" bestFit="1" customWidth="1"/>
    <col min="4" max="4" width="9.140625" style="27" bestFit="1" customWidth="1"/>
    <col min="5" max="9" width="8.00390625" style="27" bestFit="1" customWidth="1"/>
    <col min="10" max="11" width="7.8515625" style="27" bestFit="1" customWidth="1"/>
    <col min="12" max="12" width="8.421875" style="27" customWidth="1"/>
    <col min="13" max="13" width="7.5742187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70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 t="s">
        <v>56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 t="s">
        <v>56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63.00390625" style="33" customWidth="1"/>
    <col min="2" max="2" width="9.00390625" style="26" bestFit="1" customWidth="1"/>
    <col min="3" max="3" width="7.8515625" style="26" bestFit="1" customWidth="1"/>
    <col min="4" max="4" width="8.140625" style="27" customWidth="1"/>
    <col min="5" max="10" width="7.8515625" style="27" bestFit="1" customWidth="1"/>
    <col min="11" max="11" width="7.7109375" style="27" customWidth="1"/>
    <col min="12" max="12" width="9.421875" style="27" customWidth="1"/>
    <col min="13" max="13" width="10.14062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71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4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  <c r="N12" s="41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1977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1977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1977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67.8515625" style="33" customWidth="1"/>
    <col min="2" max="2" width="10.140625" style="26" customWidth="1"/>
    <col min="3" max="3" width="8.7109375" style="26" bestFit="1" customWidth="1"/>
    <col min="4" max="12" width="7.8515625" style="27" bestFit="1" customWidth="1"/>
    <col min="13" max="13" width="9.0039062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72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f>1131.9+358.8</f>
        <v>1490.7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f>183+260</f>
        <v>443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1933.7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475.8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1457.9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59.57421875" style="33" customWidth="1"/>
    <col min="2" max="2" width="9.7109375" style="26" customWidth="1"/>
    <col min="3" max="3" width="7.8515625" style="26" bestFit="1" customWidth="1"/>
    <col min="4" max="6" width="7.8515625" style="27" bestFit="1" customWidth="1"/>
    <col min="7" max="8" width="9.57421875" style="27" bestFit="1" customWidth="1"/>
    <col min="9" max="9" width="7.8515625" style="27" bestFit="1" customWidth="1"/>
    <col min="10" max="10" width="7.8515625" style="27" customWidth="1"/>
    <col min="11" max="12" width="7.8515625" style="27" bestFit="1" customWidth="1"/>
    <col min="13" max="13" width="8.5742187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f>59+780.57+19.8+62.08</f>
        <v>921.45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4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3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900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1821.45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59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1762.45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8.28125" style="33" customWidth="1"/>
    <col min="2" max="2" width="9.7109375" style="26" customWidth="1"/>
    <col min="3" max="3" width="8.7109375" style="26" bestFit="1" customWidth="1"/>
    <col min="4" max="11" width="7.8515625" style="27" bestFit="1" customWidth="1"/>
    <col min="12" max="12" width="8.8515625" style="27" customWidth="1"/>
    <col min="13" max="13" width="8.5742187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74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203.07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f>19.5+33.8+154.9+121.5</f>
        <v>329.7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532.77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532.77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62.00390625" style="33" customWidth="1"/>
    <col min="2" max="2" width="10.00390625" style="26" customWidth="1"/>
    <col min="3" max="3" width="7.57421875" style="26" customWidth="1"/>
    <col min="4" max="5" width="7.8515625" style="27" bestFit="1" customWidth="1"/>
    <col min="6" max="6" width="7.140625" style="27" customWidth="1"/>
    <col min="7" max="8" width="7.8515625" style="27" bestFit="1" customWidth="1"/>
    <col min="9" max="9" width="9.00390625" style="27" customWidth="1"/>
    <col min="10" max="12" width="7.8515625" style="27" bestFit="1" customWidth="1"/>
    <col min="13" max="13" width="7.851562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1950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1950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1950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65.28125" style="33" customWidth="1"/>
    <col min="2" max="2" width="9.7109375" style="26" customWidth="1"/>
    <col min="3" max="3" width="7.8515625" style="26" bestFit="1" customWidth="1"/>
    <col min="4" max="13" width="7.851562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75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1979.34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1979.34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55.92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1923.4199999999998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52.28125" style="33" customWidth="1"/>
    <col min="2" max="2" width="10.28125" style="26" customWidth="1"/>
    <col min="3" max="3" width="11.00390625" style="26" customWidth="1"/>
    <col min="4" max="6" width="7.8515625" style="27" bestFit="1" customWidth="1"/>
    <col min="7" max="7" width="9.140625" style="27" customWidth="1"/>
    <col min="8" max="8" width="7.7109375" style="27" customWidth="1"/>
    <col min="9" max="9" width="9.8515625" style="27" customWidth="1"/>
    <col min="10" max="10" width="7.7109375" style="27" customWidth="1"/>
    <col min="11" max="11" width="5.140625" style="27" customWidth="1"/>
    <col min="12" max="12" width="6.28125" style="27" customWidth="1"/>
    <col min="13" max="13" width="5.14062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79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3500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25.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3500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1500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2000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64.8515625" style="0" customWidth="1"/>
    <col min="2" max="2" width="11.7109375" style="0" customWidth="1"/>
    <col min="3" max="3" width="7.8515625" style="0" customWidth="1"/>
    <col min="4" max="4" width="8.57421875" style="0" customWidth="1"/>
  </cols>
  <sheetData>
    <row r="1" spans="1:13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77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ht="1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5.7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5.75" thickBot="1">
      <c r="A19" s="43" t="s">
        <v>48</v>
      </c>
      <c r="B19" s="44" t="s">
        <v>56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5.7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5.75" thickBot="1">
      <c r="A21" s="43" t="s">
        <v>25</v>
      </c>
      <c r="B21" s="44" t="s">
        <v>56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5.7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5.7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2:13" ht="1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:M1"/>
    <mergeCell ref="A2:M2"/>
    <mergeCell ref="A3:A4"/>
    <mergeCell ref="B3:B4"/>
    <mergeCell ref="C3:C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61.7109375" style="33" customWidth="1"/>
    <col min="2" max="2" width="9.7109375" style="26" customWidth="1"/>
    <col min="3" max="3" width="8.00390625" style="26" customWidth="1"/>
    <col min="4" max="13" width="8.0039062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76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35" customFormat="1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1" customFormat="1" ht="12.75">
      <c r="A12" s="8" t="s">
        <v>41</v>
      </c>
      <c r="B12" s="57">
        <v>2100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5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1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2100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100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2000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47.421875" style="33" customWidth="1"/>
    <col min="2" max="2" width="8.8515625" style="26" customWidth="1"/>
    <col min="3" max="3" width="7.8515625" style="26" bestFit="1" customWidth="1"/>
    <col min="4" max="13" width="7.851562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55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6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P5" s="29">
        <v>0</v>
      </c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3.5" customHeight="1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4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42"/>
    </row>
    <row r="14" spans="1:13" s="34" customFormat="1" ht="25.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 t="s">
        <v>56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 t="s">
        <v>56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54.7109375" style="33" customWidth="1"/>
    <col min="2" max="2" width="11.57421875" style="26" customWidth="1"/>
    <col min="3" max="3" width="7.8515625" style="26" bestFit="1" customWidth="1"/>
    <col min="4" max="11" width="7.8515625" style="27" bestFit="1" customWidth="1"/>
    <col min="12" max="12" width="9.140625" style="27" customWidth="1"/>
    <col min="13" max="13" width="7.851562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78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1950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25.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1950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1950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61.421875" style="0" customWidth="1"/>
    <col min="2" max="2" width="9.57421875" style="0" bestFit="1" customWidth="1"/>
  </cols>
  <sheetData>
    <row r="1" spans="1:13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80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ht="1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5.7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5.75" thickBot="1">
      <c r="A19" s="43" t="s">
        <v>48</v>
      </c>
      <c r="B19" s="44" t="s">
        <v>56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5.7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5.75" thickBot="1">
      <c r="A21" s="43" t="s">
        <v>25</v>
      </c>
      <c r="B21" s="44" t="s">
        <v>56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5.7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5.7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2:13" ht="1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59.421875" style="33" customWidth="1"/>
    <col min="2" max="2" width="10.57421875" style="26" customWidth="1"/>
    <col min="3" max="3" width="7.8515625" style="26" bestFit="1" customWidth="1"/>
    <col min="4" max="4" width="8.7109375" style="27" bestFit="1" customWidth="1"/>
    <col min="5" max="11" width="7.8515625" style="27" bestFit="1" customWidth="1"/>
    <col min="12" max="12" width="7.8515625" style="27" customWidth="1"/>
    <col min="13" max="13" width="8.5742187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81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 t="s">
        <v>56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 t="s">
        <v>56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6.57421875" style="0" customWidth="1"/>
    <col min="2" max="2" width="9.57421875" style="0" bestFit="1" customWidth="1"/>
  </cols>
  <sheetData>
    <row r="1" spans="1:13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82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ht="1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5.7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5.75" thickBot="1">
      <c r="A19" s="43" t="s">
        <v>48</v>
      </c>
      <c r="B19" s="44" t="s">
        <v>56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5.7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5.75" thickBot="1">
      <c r="A21" s="43" t="s">
        <v>25</v>
      </c>
      <c r="B21" s="44" t="s">
        <v>56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5.7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5.7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2:13" ht="1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64.7109375" style="33" customWidth="1"/>
    <col min="2" max="2" width="8.7109375" style="26" customWidth="1"/>
    <col min="3" max="3" width="6.28125" style="26" customWidth="1"/>
    <col min="4" max="4" width="8.421875" style="27" customWidth="1"/>
    <col min="5" max="5" width="9.28125" style="27" customWidth="1"/>
    <col min="6" max="10" width="7.8515625" style="27" bestFit="1" customWidth="1"/>
    <col min="11" max="12" width="8.28125" style="27" customWidth="1"/>
    <col min="13" max="13" width="7.851562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83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4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3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 t="s">
        <v>56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 t="s">
        <v>56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zoomScalePageLayoutView="0" workbookViewId="0" topLeftCell="A1">
      <selection activeCell="F8" sqref="F8"/>
    </sheetView>
  </sheetViews>
  <sheetFormatPr defaultColWidth="9.140625" defaultRowHeight="15"/>
  <cols>
    <col min="1" max="1" width="60.140625" style="33" customWidth="1"/>
    <col min="2" max="2" width="8.421875" style="26" customWidth="1"/>
    <col min="3" max="3" width="7.140625" style="26" customWidth="1"/>
    <col min="4" max="11" width="7.140625" style="27" customWidth="1"/>
    <col min="12" max="12" width="7.421875" style="27" customWidth="1"/>
    <col min="13" max="13" width="7.14062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84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1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1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 t="s">
        <v>56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 t="s">
        <v>56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52.28125" style="33" customWidth="1"/>
    <col min="2" max="2" width="10.57421875" style="26" customWidth="1"/>
    <col min="3" max="3" width="7.8515625" style="26" bestFit="1" customWidth="1"/>
    <col min="4" max="11" width="7.8515625" style="27" bestFit="1" customWidth="1"/>
    <col min="12" max="12" width="8.421875" style="27" customWidth="1"/>
    <col min="13" max="13" width="7.710937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85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3500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25.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3500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1500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2000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57.8515625" style="2" customWidth="1"/>
    <col min="2" max="2" width="10.421875" style="11" customWidth="1"/>
    <col min="3" max="3" width="8.421875" style="11" customWidth="1"/>
    <col min="4" max="13" width="8.421875" style="12" customWidth="1"/>
    <col min="14" max="16384" width="9.140625" style="4" customWidth="1"/>
  </cols>
  <sheetData>
    <row r="1" spans="1:13" s="1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86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13" customFormat="1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" customFormat="1" ht="12.75">
      <c r="A12" s="8" t="s">
        <v>41</v>
      </c>
      <c r="B12" s="57">
        <v>1800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13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6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1800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1800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:M1"/>
    <mergeCell ref="A2:M2"/>
    <mergeCell ref="A3:A4"/>
    <mergeCell ref="B3:B4"/>
    <mergeCell ref="C3:C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64.140625" style="33" customWidth="1"/>
    <col min="2" max="2" width="10.28125" style="26" customWidth="1"/>
    <col min="3" max="3" width="7.8515625" style="26" bestFit="1" customWidth="1"/>
    <col min="4" max="13" width="7.851562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87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3000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389.49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3389.49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1389.49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1999.9999999999998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63.00390625" style="0" customWidth="1"/>
    <col min="2" max="2" width="9.57421875" style="0" bestFit="1" customWidth="1"/>
  </cols>
  <sheetData>
    <row r="1" spans="1:13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88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5">
      <c r="A5" s="7" t="s">
        <v>34</v>
      </c>
      <c r="B5" s="55">
        <v>2400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ht="1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5.7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5.75" thickBot="1">
      <c r="A19" s="43" t="s">
        <v>48</v>
      </c>
      <c r="B19" s="44">
        <f>SUM(B5:B18)</f>
        <v>2400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5.75" thickBot="1">
      <c r="A20" s="61" t="s">
        <v>24</v>
      </c>
      <c r="B20" s="45">
        <v>400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5.75" thickBot="1">
      <c r="A21" s="43" t="s">
        <v>25</v>
      </c>
      <c r="B21" s="44">
        <f>B19-B20</f>
        <v>2000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5.7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5.7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2:13" ht="1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Q20" sqref="Q20"/>
    </sheetView>
  </sheetViews>
  <sheetFormatPr defaultColWidth="9.140625" defaultRowHeight="15"/>
  <cols>
    <col min="1" max="1" width="46.57421875" style="3" customWidth="1"/>
    <col min="2" max="2" width="9.00390625" style="11" bestFit="1" customWidth="1"/>
    <col min="3" max="3" width="7.8515625" style="11" bestFit="1" customWidth="1"/>
    <col min="4" max="13" width="7.8515625" style="12" bestFit="1" customWidth="1"/>
    <col min="14" max="16384" width="9.140625" style="4" customWidth="1"/>
  </cols>
  <sheetData>
    <row r="1" spans="1:13" s="1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49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1500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75.5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25.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13" customFormat="1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13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6" customFormat="1" ht="25.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>
      <c r="A15" s="9" t="s">
        <v>44</v>
      </c>
      <c r="B15" s="57">
        <f>321.42+15.6</f>
        <v>337.02000000000004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1912.52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1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1911.52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F3:F4"/>
    <mergeCell ref="G3:G4"/>
    <mergeCell ref="H3:H4"/>
    <mergeCell ref="I3:I4"/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7">
      <selection activeCell="G18" sqref="G18"/>
    </sheetView>
  </sheetViews>
  <sheetFormatPr defaultColWidth="9.140625" defaultRowHeight="15"/>
  <cols>
    <col min="1" max="1" width="26.7109375" style="0" customWidth="1"/>
    <col min="2" max="2" width="10.00390625" style="0" customWidth="1"/>
    <col min="3" max="3" width="5.421875" style="0" customWidth="1"/>
    <col min="4" max="4" width="6.57421875" style="0" customWidth="1"/>
    <col min="5" max="5" width="7.7109375" style="0" customWidth="1"/>
    <col min="6" max="6" width="9.140625" style="0" customWidth="1"/>
    <col min="7" max="7" width="14.421875" style="0" customWidth="1"/>
    <col min="8" max="8" width="14.140625" style="0" customWidth="1"/>
    <col min="9" max="9" width="11.421875" style="0" customWidth="1"/>
  </cols>
  <sheetData>
    <row r="1" spans="1:13" ht="33" customHeight="1" thickBo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>
      <c r="A2" s="79" t="s">
        <v>0</v>
      </c>
      <c r="B2" s="81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5" t="s">
        <v>6</v>
      </c>
      <c r="H2" s="75" t="s">
        <v>7</v>
      </c>
      <c r="I2" s="75" t="s">
        <v>8</v>
      </c>
      <c r="J2" s="75" t="s">
        <v>9</v>
      </c>
      <c r="K2" s="75" t="s">
        <v>10</v>
      </c>
      <c r="L2" s="75" t="s">
        <v>11</v>
      </c>
      <c r="M2" s="75" t="s">
        <v>12</v>
      </c>
    </row>
    <row r="3" spans="1:13" ht="27" customHeight="1" thickBot="1">
      <c r="A3" s="80"/>
      <c r="B3" s="8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24.75" customHeight="1">
      <c r="A4" s="7" t="s">
        <v>29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46.5" customHeight="1">
      <c r="A5" s="8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/>
      <c r="I5" s="15"/>
      <c r="J5" s="15">
        <v>0</v>
      </c>
      <c r="K5" s="15">
        <v>0</v>
      </c>
      <c r="L5" s="15">
        <v>0</v>
      </c>
      <c r="M5" s="15">
        <v>0</v>
      </c>
    </row>
    <row r="6" spans="1:13" ht="38.25" customHeight="1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42" customHeight="1">
      <c r="A7" s="8" t="s">
        <v>16</v>
      </c>
      <c r="B7" s="15">
        <v>0</v>
      </c>
      <c r="C7" s="15">
        <v>0</v>
      </c>
      <c r="D7" s="15"/>
      <c r="E7" s="15"/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41.25" customHeight="1">
      <c r="A8" s="9" t="s">
        <v>22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39" customHeight="1">
      <c r="A9" s="8" t="s">
        <v>23</v>
      </c>
      <c r="B9" s="15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/>
      <c r="J9" s="16">
        <v>0</v>
      </c>
      <c r="K9" s="16">
        <v>0</v>
      </c>
      <c r="L9" s="16">
        <v>0</v>
      </c>
      <c r="M9" s="16">
        <v>0</v>
      </c>
    </row>
    <row r="10" spans="1:13" ht="36.75" customHeight="1">
      <c r="A10" s="8" t="s">
        <v>17</v>
      </c>
      <c r="B10" s="15">
        <v>0</v>
      </c>
      <c r="C10" s="15">
        <v>0</v>
      </c>
      <c r="D10" s="16">
        <v>0</v>
      </c>
      <c r="E10" s="16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43.5" customHeight="1">
      <c r="A11" s="8" t="s">
        <v>21</v>
      </c>
      <c r="B11" s="15"/>
      <c r="C11" s="15"/>
      <c r="D11" s="16">
        <v>0</v>
      </c>
      <c r="E11" s="16">
        <v>0</v>
      </c>
      <c r="F11" s="16">
        <v>0</v>
      </c>
      <c r="G11" s="16"/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ht="17.25">
      <c r="A12" s="38" t="s">
        <v>20</v>
      </c>
      <c r="B12" s="39">
        <f>SUM(B4:B11)</f>
        <v>0</v>
      </c>
      <c r="C12" s="39">
        <f aca="true" t="shared" si="0" ref="C12:M12">SUM(C4:C11)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ht="17.25">
      <c r="A13" s="10" t="s">
        <v>24</v>
      </c>
      <c r="B13" s="36">
        <v>0</v>
      </c>
      <c r="C13" s="36">
        <v>0</v>
      </c>
      <c r="D13" s="37">
        <v>0</v>
      </c>
      <c r="E13" s="37">
        <v>0</v>
      </c>
      <c r="F13" s="37">
        <v>0</v>
      </c>
      <c r="G13" s="37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ht="17.25">
      <c r="A14" s="38" t="s">
        <v>25</v>
      </c>
      <c r="B14" s="39">
        <f>B12-B13</f>
        <v>0</v>
      </c>
      <c r="C14" s="39">
        <f aca="true" t="shared" si="1" ref="C14:M14">C12-C13</f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ht="17.25">
      <c r="A15" s="10" t="s">
        <v>18</v>
      </c>
      <c r="B15" s="21">
        <f>B14/1</f>
        <v>0</v>
      </c>
      <c r="C15" s="21">
        <f>C14/2</f>
        <v>0</v>
      </c>
      <c r="D15" s="21">
        <f>D14/3</f>
        <v>0</v>
      </c>
      <c r="E15" s="21">
        <f>E14/4</f>
        <v>0</v>
      </c>
      <c r="F15" s="21">
        <f>F14/5</f>
        <v>0</v>
      </c>
      <c r="G15" s="21">
        <f>G14/6</f>
        <v>0</v>
      </c>
      <c r="H15" s="21">
        <f>H14/7</f>
        <v>0</v>
      </c>
      <c r="I15" s="21">
        <f>I14/8</f>
        <v>0</v>
      </c>
      <c r="J15" s="21">
        <f>J14/9</f>
        <v>0</v>
      </c>
      <c r="K15" s="21">
        <f>K14/10</f>
        <v>0</v>
      </c>
      <c r="L15" s="21">
        <f>L14/11</f>
        <v>0</v>
      </c>
      <c r="M15" s="21">
        <f>M14/12</f>
        <v>0</v>
      </c>
    </row>
    <row r="16" spans="1:13" ht="16.5" thickBot="1">
      <c r="A16" s="52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0">
      <selection activeCell="E20" sqref="E20"/>
    </sheetView>
  </sheetViews>
  <sheetFormatPr defaultColWidth="9.140625" defaultRowHeight="15"/>
  <cols>
    <col min="1" max="1" width="22.140625" style="0" customWidth="1"/>
    <col min="2" max="2" width="9.57421875" style="0" bestFit="1" customWidth="1"/>
    <col min="8" max="8" width="9.140625" style="0" customWidth="1"/>
    <col min="9" max="9" width="9.57421875" style="0" customWidth="1"/>
  </cols>
  <sheetData>
    <row r="1" spans="1:13" ht="58.5" customHeight="1" thickBo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5">
      <c r="A2" s="79" t="s">
        <v>0</v>
      </c>
      <c r="B2" s="81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5" t="s">
        <v>6</v>
      </c>
      <c r="H2" s="75" t="s">
        <v>7</v>
      </c>
      <c r="I2" s="75" t="s">
        <v>8</v>
      </c>
      <c r="J2" s="75" t="s">
        <v>9</v>
      </c>
      <c r="K2" s="75" t="s">
        <v>10</v>
      </c>
      <c r="L2" s="75" t="s">
        <v>11</v>
      </c>
      <c r="M2" s="75" t="s">
        <v>12</v>
      </c>
    </row>
    <row r="3" spans="1:13" ht="15.75" customHeight="1" thickBot="1">
      <c r="A3" s="80"/>
      <c r="B3" s="8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57" customHeight="1">
      <c r="A4" s="7" t="s">
        <v>28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39.75" customHeight="1">
      <c r="A5" s="8" t="s">
        <v>13</v>
      </c>
      <c r="B5" s="15"/>
      <c r="C5" s="15"/>
      <c r="D5" s="15"/>
      <c r="E5" s="15"/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42" customHeight="1">
      <c r="A6" s="8" t="s">
        <v>14</v>
      </c>
      <c r="B6" s="15">
        <v>0</v>
      </c>
      <c r="C6" s="15">
        <v>0</v>
      </c>
      <c r="D6" s="15">
        <v>0</v>
      </c>
      <c r="E6" s="15"/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2.25" customHeight="1">
      <c r="A7" s="8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33" customHeight="1">
      <c r="A8" s="9" t="s">
        <v>22</v>
      </c>
      <c r="B8" s="15"/>
      <c r="C8" s="15"/>
      <c r="D8" s="15">
        <v>0</v>
      </c>
      <c r="E8" s="15"/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61.5" customHeight="1">
      <c r="A9" s="8" t="s">
        <v>23</v>
      </c>
      <c r="B9" s="15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30.75" customHeight="1">
      <c r="A10" s="8" t="s">
        <v>17</v>
      </c>
      <c r="B10" s="15">
        <v>0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43.5" customHeight="1">
      <c r="A11" s="8" t="s">
        <v>21</v>
      </c>
      <c r="B11" s="15"/>
      <c r="C11" s="15"/>
      <c r="D11" s="16"/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ht="15">
      <c r="A12" s="46" t="s">
        <v>20</v>
      </c>
      <c r="B12" s="39">
        <f aca="true" t="shared" si="0" ref="B12:M12">SUM(B4:B11)</f>
        <v>0</v>
      </c>
      <c r="C12" s="39">
        <f t="shared" si="0"/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ht="15">
      <c r="A13" s="48" t="s">
        <v>24</v>
      </c>
      <c r="B13" s="36"/>
      <c r="C13" s="36"/>
      <c r="D13" s="37"/>
      <c r="E13" s="37"/>
      <c r="F13" s="37"/>
      <c r="G13" s="37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ht="15">
      <c r="A14" s="46" t="s">
        <v>25</v>
      </c>
      <c r="B14" s="39">
        <f aca="true" t="shared" si="1" ref="B14:M14">B12-B13</f>
        <v>0</v>
      </c>
      <c r="C14" s="39">
        <f t="shared" si="1"/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ht="15">
      <c r="A15" s="47" t="s">
        <v>18</v>
      </c>
      <c r="B15" s="36">
        <f>B14/1</f>
        <v>0</v>
      </c>
      <c r="C15" s="36">
        <f>C14/2</f>
        <v>0</v>
      </c>
      <c r="D15" s="36">
        <f>D14/3</f>
        <v>0</v>
      </c>
      <c r="E15" s="36">
        <f>E14/4</f>
        <v>0</v>
      </c>
      <c r="F15" s="36">
        <f>F14/1</f>
        <v>0</v>
      </c>
      <c r="G15" s="36">
        <f>G14/2</f>
        <v>0</v>
      </c>
      <c r="H15" s="36">
        <f>H14/3</f>
        <v>0</v>
      </c>
      <c r="I15" s="36">
        <f>I14/4</f>
        <v>0</v>
      </c>
      <c r="J15" s="36">
        <f>J14/9</f>
        <v>0</v>
      </c>
      <c r="K15" s="36">
        <f>K14/10</f>
        <v>0</v>
      </c>
      <c r="L15" s="36">
        <f>L14/11</f>
        <v>0</v>
      </c>
      <c r="M15" s="36">
        <f>M14/12</f>
        <v>0</v>
      </c>
    </row>
    <row r="16" spans="1:13" ht="18.75" customHeight="1" thickBot="1">
      <c r="A16" s="54" t="s">
        <v>18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(B14+C14+D14+E14+F14)/1</f>
        <v>0</v>
      </c>
      <c r="G16" s="51">
        <f>(B14+C14+D14+E14+F14+G14)/2</f>
        <v>0</v>
      </c>
      <c r="H16" s="51">
        <f>(B14+C14+D14+E14+F14+G14+H14)/3</f>
        <v>0</v>
      </c>
      <c r="I16" s="51">
        <f>(B14+C14+D14+E14+F14+G14+H14+I14)/4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</sheetData>
  <sheetProtection/>
  <mergeCells count="14">
    <mergeCell ref="F2:F3"/>
    <mergeCell ref="G2:G3"/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22"/>
  <sheetViews>
    <sheetView zoomScale="120" zoomScaleNormal="120" zoomScalePageLayoutView="0" workbookViewId="0" topLeftCell="A13">
      <selection activeCell="B22" sqref="B22"/>
    </sheetView>
  </sheetViews>
  <sheetFormatPr defaultColWidth="9.140625" defaultRowHeight="15"/>
  <cols>
    <col min="1" max="1" width="40.7109375" style="33" customWidth="1"/>
    <col min="2" max="3" width="7.8515625" style="26" bestFit="1" customWidth="1"/>
    <col min="4" max="13" width="7.8515625" style="27" bestFit="1" customWidth="1"/>
    <col min="14" max="16384" width="9.140625" style="29" customWidth="1"/>
  </cols>
  <sheetData>
    <row r="1" spans="1:13" s="28" customFormat="1" ht="21.75" thickBo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 customHeight="1">
      <c r="A2" s="79" t="s">
        <v>0</v>
      </c>
      <c r="B2" s="81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5" t="s">
        <v>6</v>
      </c>
      <c r="H2" s="75" t="s">
        <v>7</v>
      </c>
      <c r="I2" s="75" t="s">
        <v>8</v>
      </c>
      <c r="J2" s="75" t="s">
        <v>9</v>
      </c>
      <c r="K2" s="75" t="s">
        <v>10</v>
      </c>
      <c r="L2" s="75" t="s">
        <v>11</v>
      </c>
      <c r="M2" s="75" t="s">
        <v>12</v>
      </c>
    </row>
    <row r="3" spans="1:13" s="30" customFormat="1" ht="12" thickBot="1">
      <c r="A3" s="80"/>
      <c r="B3" s="8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89.25">
      <c r="A4" s="7" t="s">
        <v>15</v>
      </c>
      <c r="B4" s="15">
        <v>0</v>
      </c>
      <c r="C4" s="15"/>
      <c r="D4" s="16"/>
      <c r="E4" s="16"/>
      <c r="F4" s="16"/>
      <c r="G4" s="16"/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</row>
    <row r="5" spans="1:13" ht="63.75">
      <c r="A5" s="8" t="s">
        <v>13</v>
      </c>
      <c r="B5" s="15"/>
      <c r="C5" s="15"/>
      <c r="D5" s="16"/>
      <c r="E5" s="16"/>
      <c r="F5" s="16"/>
      <c r="G5" s="16"/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</row>
    <row r="6" spans="1:13" ht="38.25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63.75">
      <c r="A7" s="8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25.5">
      <c r="A8" s="9" t="s">
        <v>22</v>
      </c>
      <c r="B8" s="15">
        <v>0</v>
      </c>
      <c r="C8" s="15"/>
      <c r="D8" s="15"/>
      <c r="E8" s="15"/>
      <c r="F8" s="15"/>
      <c r="G8" s="15"/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38.25">
      <c r="A9" s="8" t="s">
        <v>23</v>
      </c>
      <c r="B9" s="15">
        <v>0</v>
      </c>
      <c r="C9" s="15"/>
      <c r="D9" s="15"/>
      <c r="E9" s="15"/>
      <c r="F9" s="15"/>
      <c r="G9" s="15"/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</row>
    <row r="10" spans="1:15" ht="38.25">
      <c r="A10" s="8" t="s">
        <v>17</v>
      </c>
      <c r="B10" s="15"/>
      <c r="C10" s="15"/>
      <c r="D10" s="15"/>
      <c r="E10" s="15"/>
      <c r="F10" s="15"/>
      <c r="G10" s="15"/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O10" s="29" t="s">
        <v>27</v>
      </c>
    </row>
    <row r="11" spans="1:13" ht="51.75" thickBot="1">
      <c r="A11" s="22" t="s">
        <v>21</v>
      </c>
      <c r="B11" s="15">
        <v>0</v>
      </c>
      <c r="C11" s="15"/>
      <c r="D11" s="15"/>
      <c r="E11" s="15"/>
      <c r="F11" s="15"/>
      <c r="G11" s="15"/>
      <c r="H11" s="15">
        <v>0</v>
      </c>
      <c r="I11" s="15">
        <v>0</v>
      </c>
      <c r="J11" s="15">
        <v>0</v>
      </c>
      <c r="K11" s="15">
        <v>0</v>
      </c>
      <c r="L11" s="15"/>
      <c r="M11" s="15">
        <v>0</v>
      </c>
    </row>
    <row r="12" spans="1:13" s="34" customFormat="1" ht="18" thickBot="1">
      <c r="A12" s="25" t="s">
        <v>20</v>
      </c>
      <c r="B12" s="18">
        <f>SUM(B4:B11)</f>
        <v>0</v>
      </c>
      <c r="C12" s="18">
        <f aca="true" t="shared" si="0" ref="C12:M12">SUM(C4:C11)</f>
        <v>0</v>
      </c>
      <c r="D12" s="18">
        <f t="shared" si="0"/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</row>
    <row r="13" spans="1:13" s="31" customFormat="1" ht="18" thickBot="1">
      <c r="A13" s="24" t="s">
        <v>24</v>
      </c>
      <c r="B13" s="19">
        <v>0</v>
      </c>
      <c r="C13" s="19">
        <v>0</v>
      </c>
      <c r="D13" s="20">
        <v>0</v>
      </c>
      <c r="E13" s="20">
        <v>0</v>
      </c>
      <c r="F13" s="20">
        <v>0</v>
      </c>
      <c r="G13" s="20"/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</row>
    <row r="14" spans="1:13" s="34" customFormat="1" ht="18" thickBot="1">
      <c r="A14" s="25" t="s">
        <v>25</v>
      </c>
      <c r="B14" s="18">
        <f>B12-B13</f>
        <v>0</v>
      </c>
      <c r="C14" s="18">
        <f aca="true" t="shared" si="1" ref="C14:M14">C12-C13</f>
        <v>0</v>
      </c>
      <c r="D14" s="18"/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</row>
    <row r="15" spans="1:13" s="31" customFormat="1" ht="17.25">
      <c r="A15" s="23" t="s">
        <v>18</v>
      </c>
      <c r="B15" s="17">
        <f>B14/1</f>
        <v>0</v>
      </c>
      <c r="C15" s="21">
        <f>C14/2</f>
        <v>0</v>
      </c>
      <c r="D15" s="21">
        <f>D14/3</f>
        <v>0</v>
      </c>
      <c r="E15" s="21">
        <f>E14/4</f>
        <v>0</v>
      </c>
      <c r="F15" s="21">
        <f>F14/5</f>
        <v>0</v>
      </c>
      <c r="G15" s="21">
        <f>G14/6</f>
        <v>0</v>
      </c>
      <c r="H15" s="21">
        <f>H14/7</f>
        <v>0</v>
      </c>
      <c r="I15" s="21">
        <f>I14/8</f>
        <v>0</v>
      </c>
      <c r="J15" s="21">
        <f>J14/9</f>
        <v>0</v>
      </c>
      <c r="K15" s="21">
        <f>K14/10</f>
        <v>0</v>
      </c>
      <c r="L15" s="21">
        <f>L14/11</f>
        <v>0</v>
      </c>
      <c r="M15" s="21">
        <f>M14/12</f>
        <v>0</v>
      </c>
    </row>
    <row r="16" spans="1:13" s="31" customFormat="1" ht="18" thickBot="1">
      <c r="A16" s="49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  <row r="22" ht="12.75">
      <c r="A22" s="32"/>
    </row>
  </sheetData>
  <sheetProtection/>
  <mergeCells count="14"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40.421875" style="33" customWidth="1"/>
    <col min="2" max="3" width="7.8515625" style="26" bestFit="1" customWidth="1"/>
    <col min="4" max="13" width="7.8515625" style="27" bestFit="1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15" customHeight="1" thickBot="1">
      <c r="A2" s="70" t="s">
        <v>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800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25.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125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25.5">
      <c r="A8" s="56" t="s">
        <v>37</v>
      </c>
      <c r="B8" s="55">
        <v>48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25.5">
      <c r="A9" s="56" t="s">
        <v>38</v>
      </c>
      <c r="B9" s="55">
        <v>59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25.5">
      <c r="A10" s="56" t="s">
        <v>39</v>
      </c>
      <c r="B10" s="55">
        <v>120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25.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1000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325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25.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86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200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2763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f>763+492.33</f>
        <v>1255.33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1507.67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2"/>
  <sheetViews>
    <sheetView zoomScale="110" zoomScaleNormal="110" zoomScalePageLayoutView="0" workbookViewId="0" topLeftCell="A1">
      <selection activeCell="D12" sqref="D12"/>
    </sheetView>
  </sheetViews>
  <sheetFormatPr defaultColWidth="9.140625" defaultRowHeight="15"/>
  <cols>
    <col min="1" max="1" width="41.8515625" style="33" customWidth="1"/>
    <col min="2" max="3" width="7.8515625" style="26" bestFit="1" customWidth="1"/>
    <col min="4" max="10" width="7.8515625" style="27" bestFit="1" customWidth="1"/>
    <col min="11" max="12" width="8.28125" style="27" customWidth="1"/>
    <col min="13" max="13" width="7.8515625" style="27" bestFit="1" customWidth="1"/>
    <col min="14" max="16384" width="9.140625" style="29" customWidth="1"/>
  </cols>
  <sheetData>
    <row r="1" spans="1:13" s="28" customFormat="1" ht="21.75" thickBo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 customHeight="1">
      <c r="A2" s="79" t="s">
        <v>0</v>
      </c>
      <c r="B2" s="81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5" t="s">
        <v>6</v>
      </c>
      <c r="H2" s="75" t="s">
        <v>7</v>
      </c>
      <c r="I2" s="75" t="s">
        <v>8</v>
      </c>
      <c r="J2" s="75" t="s">
        <v>9</v>
      </c>
      <c r="K2" s="75" t="s">
        <v>10</v>
      </c>
      <c r="L2" s="75" t="s">
        <v>11</v>
      </c>
      <c r="M2" s="75" t="s">
        <v>12</v>
      </c>
    </row>
    <row r="3" spans="1:13" s="30" customFormat="1" ht="12" thickBot="1">
      <c r="A3" s="80"/>
      <c r="B3" s="8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89.25">
      <c r="A4" s="7" t="s">
        <v>15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58.5" customHeight="1">
      <c r="A5" s="8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38.25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51">
      <c r="A7" s="8" t="s">
        <v>16</v>
      </c>
      <c r="B7" s="15"/>
      <c r="C7" s="15"/>
      <c r="D7" s="15"/>
      <c r="E7" s="15"/>
      <c r="F7" s="15"/>
      <c r="G7" s="15"/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25.5">
      <c r="A8" s="9" t="s">
        <v>22</v>
      </c>
      <c r="B8" s="15"/>
      <c r="C8" s="15"/>
      <c r="D8" s="15"/>
      <c r="E8" s="15"/>
      <c r="F8" s="15"/>
      <c r="G8" s="15"/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38.25">
      <c r="A9" s="8" t="s">
        <v>23</v>
      </c>
      <c r="B9" s="15">
        <v>0</v>
      </c>
      <c r="C9" s="15"/>
      <c r="D9" s="16"/>
      <c r="E9" s="16"/>
      <c r="F9" s="16"/>
      <c r="G9" s="16"/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38.25">
      <c r="A10" s="8" t="s">
        <v>17</v>
      </c>
      <c r="B10" s="15"/>
      <c r="C10" s="15"/>
      <c r="D10" s="16"/>
      <c r="E10" s="16"/>
      <c r="F10" s="16"/>
      <c r="G10" s="16"/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51">
      <c r="A11" s="8" t="s">
        <v>21</v>
      </c>
      <c r="B11" s="15"/>
      <c r="C11" s="15"/>
      <c r="D11" s="16"/>
      <c r="E11" s="16"/>
      <c r="F11" s="16"/>
      <c r="G11" s="16"/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s="34" customFormat="1" ht="17.25">
      <c r="A12" s="38" t="s">
        <v>20</v>
      </c>
      <c r="B12" s="39">
        <f>SUM(B4:B11)</f>
        <v>0</v>
      </c>
      <c r="C12" s="39">
        <f aca="true" t="shared" si="0" ref="C12:M12">SUM(C4:C11)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s="31" customFormat="1" ht="17.25">
      <c r="A13" s="10" t="s">
        <v>24</v>
      </c>
      <c r="B13" s="36"/>
      <c r="C13" s="36"/>
      <c r="D13" s="37"/>
      <c r="E13" s="37"/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s="34" customFormat="1" ht="17.25">
      <c r="A14" s="38" t="s">
        <v>25</v>
      </c>
      <c r="B14" s="39">
        <f>B12-B13</f>
        <v>0</v>
      </c>
      <c r="C14" s="39">
        <f>C12-C13</f>
        <v>0</v>
      </c>
      <c r="D14" s="39">
        <f>D12-D13</f>
        <v>0</v>
      </c>
      <c r="E14" s="39">
        <f aca="true" t="shared" si="1" ref="E14:M14">E12-E13</f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s="31" customFormat="1" ht="17.25">
      <c r="A15" s="10" t="s">
        <v>18</v>
      </c>
      <c r="B15" s="36">
        <f>B14/1</f>
        <v>0</v>
      </c>
      <c r="C15" s="36">
        <f>C14/2</f>
        <v>0</v>
      </c>
      <c r="D15" s="36">
        <f>D14/3</f>
        <v>0</v>
      </c>
      <c r="E15" s="36">
        <f>E14/4</f>
        <v>0</v>
      </c>
      <c r="F15" s="36">
        <f>F14/5</f>
        <v>0</v>
      </c>
      <c r="G15" s="36">
        <f>G14/6</f>
        <v>0</v>
      </c>
      <c r="H15" s="36">
        <f>H14/7</f>
        <v>0</v>
      </c>
      <c r="I15" s="36">
        <f>I14/8</f>
        <v>0</v>
      </c>
      <c r="J15" s="36">
        <f>J14/9</f>
        <v>0</v>
      </c>
      <c r="K15" s="36">
        <f>K14/10</f>
        <v>0</v>
      </c>
      <c r="L15" s="36">
        <f>L14/11</f>
        <v>0</v>
      </c>
      <c r="M15" s="36">
        <f>M14/12</f>
        <v>0</v>
      </c>
    </row>
    <row r="16" spans="1:13" s="31" customFormat="1" ht="16.5" thickBot="1">
      <c r="A16" s="52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  <row r="22" ht="12.75">
      <c r="A22" s="32"/>
    </row>
  </sheetData>
  <sheetProtection/>
  <mergeCells count="14"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57.28125" style="14" customWidth="1"/>
    <col min="2" max="2" width="9.57421875" style="11" customWidth="1"/>
    <col min="3" max="3" width="8.28125" style="11" customWidth="1"/>
    <col min="4" max="6" width="8.28125" style="12" customWidth="1"/>
    <col min="7" max="7" width="7.57421875" style="12" customWidth="1"/>
    <col min="8" max="8" width="7.00390625" style="12" customWidth="1"/>
    <col min="9" max="9" width="6.8515625" style="12" customWidth="1"/>
    <col min="10" max="10" width="6.28125" style="12" customWidth="1"/>
    <col min="11" max="11" width="7.140625" style="12" customWidth="1"/>
    <col min="12" max="12" width="8.00390625" style="12" customWidth="1"/>
    <col min="13" max="13" width="5.57421875" style="12" customWidth="1"/>
    <col min="14" max="16384" width="9.140625" style="4" customWidth="1"/>
  </cols>
  <sheetData>
    <row r="1" spans="1:13" s="1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61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5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1300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13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6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13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6" customFormat="1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1300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1300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1.8515625" style="4" customWidth="1"/>
    <col min="2" max="2" width="9.421875" style="11" customWidth="1"/>
    <col min="3" max="3" width="8.57421875" style="11" customWidth="1"/>
    <col min="4" max="13" width="8.57421875" style="12" customWidth="1"/>
    <col min="14" max="16384" width="9.140625" style="4" customWidth="1"/>
  </cols>
  <sheetData>
    <row r="1" spans="1:13" s="1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5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187.81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>
        <v>0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4" s="13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  <c r="N12" s="40"/>
    </row>
    <row r="13" spans="1:13" s="6" customFormat="1" ht="12.75">
      <c r="A13" s="8" t="s">
        <v>42</v>
      </c>
      <c r="B13" s="57">
        <v>640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13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>
      <c r="A15" s="9" t="s">
        <v>44</v>
      </c>
      <c r="B15" s="57">
        <f>390+409+130.7</f>
        <v>929.7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6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180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1937.51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98.22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1839.29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2.140625" style="3" customWidth="1"/>
    <col min="2" max="2" width="9.00390625" style="11" bestFit="1" customWidth="1"/>
    <col min="3" max="3" width="7.8515625" style="11" bestFit="1" customWidth="1"/>
    <col min="4" max="13" width="7.8515625" style="12" bestFit="1" customWidth="1"/>
    <col min="14" max="16384" width="9.140625" style="4" customWidth="1"/>
  </cols>
  <sheetData>
    <row r="1" spans="1:13" s="1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53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13" customFormat="1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" customFormat="1" ht="12.75">
      <c r="A12" s="8" t="s">
        <v>41</v>
      </c>
      <c r="B12" s="57">
        <v>2016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13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6" customFormat="1" ht="25.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25.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2016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73.27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1942.73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5"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:M1"/>
    <mergeCell ref="A2:M2"/>
    <mergeCell ref="A3:A4"/>
    <mergeCell ref="B3:B4"/>
    <mergeCell ref="C3:C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8.28125" style="33" customWidth="1"/>
    <col min="2" max="2" width="10.140625" style="26" customWidth="1"/>
    <col min="3" max="3" width="7.8515625" style="26" bestFit="1" customWidth="1"/>
    <col min="4" max="11" width="7.8515625" style="27" bestFit="1" customWidth="1"/>
    <col min="12" max="12" width="7.57421875" style="27" customWidth="1"/>
    <col min="13" max="13" width="7.851562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1995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>
        <f>SUM(B5:B18)</f>
        <v>1995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269.88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>
        <f>B19-B20</f>
        <v>1725.12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60.7109375" style="33" customWidth="1"/>
    <col min="2" max="2" width="9.28125" style="26" customWidth="1"/>
    <col min="3" max="3" width="7.57421875" style="26" customWidth="1"/>
    <col min="4" max="4" width="7.8515625" style="27" customWidth="1"/>
    <col min="5" max="5" width="8.28125" style="27" customWidth="1"/>
    <col min="6" max="6" width="7.7109375" style="27" customWidth="1"/>
    <col min="7" max="7" width="7.8515625" style="27" customWidth="1"/>
    <col min="8" max="8" width="7.7109375" style="27" customWidth="1"/>
    <col min="9" max="10" width="8.28125" style="27" customWidth="1"/>
    <col min="11" max="12" width="8.421875" style="27" customWidth="1"/>
    <col min="13" max="13" width="8.140625" style="27" customWidth="1"/>
    <col min="14" max="16384" width="9.140625" style="29" customWidth="1"/>
  </cols>
  <sheetData>
    <row r="1" spans="1:13" s="28" customFormat="1" ht="21.75" thickBot="1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>
      <c r="A2" s="70" t="s">
        <v>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ht="12.7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ht="12.7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12.7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ht="12.7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12.7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48</v>
      </c>
      <c r="B19" s="44" t="s">
        <v>56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>
      <c r="A21" s="43" t="s">
        <v>25</v>
      </c>
      <c r="B21" s="44" t="s">
        <v>56</v>
      </c>
      <c r="C21" s="44">
        <f aca="true" t="shared" si="0" ref="C21:M21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ht="15">
      <c r="A24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</dc:creator>
  <cp:keywords/>
  <dc:description/>
  <cp:lastModifiedBy>User</cp:lastModifiedBy>
  <cp:lastPrinted>2017-02-14T12:46:43Z</cp:lastPrinted>
  <dcterms:created xsi:type="dcterms:W3CDTF">2010-04-15T12:47:32Z</dcterms:created>
  <dcterms:modified xsi:type="dcterms:W3CDTF">2017-02-14T15:29:44Z</dcterms:modified>
  <cp:category/>
  <cp:version/>
  <cp:contentType/>
  <cp:contentStatus/>
</cp:coreProperties>
</file>