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ENATO ANTUNES" sheetId="31" r:id="rId34"/>
    <sheet name="RICARDO CRUZ" sheetId="40" r:id="rId35"/>
    <sheet name="RINALDO JÚNIOR" sheetId="47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J12" i="15"/>
  <c r="J19" s="1"/>
  <c r="J22" i="47" l="1"/>
  <c r="J22" i="31"/>
  <c r="J22" i="19"/>
  <c r="J22" i="51"/>
  <c r="J22" i="3"/>
  <c r="J14"/>
  <c r="J22" i="9"/>
  <c r="J22" i="10"/>
  <c r="J22" i="45"/>
  <c r="J22" i="21"/>
  <c r="J22" i="26"/>
  <c r="J10"/>
  <c r="J22" i="8"/>
  <c r="J22" i="50"/>
  <c r="J22" i="30"/>
  <c r="J7"/>
  <c r="J6"/>
  <c r="J22" i="11"/>
  <c r="J10"/>
  <c r="J12"/>
  <c r="J22" i="23"/>
  <c r="J15"/>
  <c r="J10"/>
  <c r="J22" i="40"/>
  <c r="J22" i="2"/>
  <c r="J9"/>
  <c r="J22" i="12"/>
  <c r="J12"/>
  <c r="J22" i="6"/>
  <c r="J15"/>
  <c r="J13"/>
  <c r="J22" i="17"/>
  <c r="J22" i="4"/>
  <c r="J22" i="5"/>
  <c r="J12"/>
  <c r="J22" i="29"/>
  <c r="J22" i="33"/>
  <c r="J22" i="37"/>
  <c r="J22" i="27"/>
  <c r="J12"/>
  <c r="J22" i="14"/>
  <c r="J22" i="7"/>
  <c r="J20"/>
  <c r="J22" i="48"/>
  <c r="J22" i="49"/>
  <c r="J22" i="35"/>
  <c r="J22" i="22"/>
  <c r="J12"/>
  <c r="J22" i="25"/>
  <c r="J5"/>
  <c r="J9"/>
  <c r="J10"/>
  <c r="J22" i="16"/>
  <c r="J10"/>
  <c r="J22" i="20"/>
  <c r="I22" i="19" l="1"/>
  <c r="I22" i="9"/>
  <c r="I22" i="31"/>
  <c r="I22" i="47"/>
  <c r="I22" i="15"/>
  <c r="I22" i="3"/>
  <c r="I15"/>
  <c r="I14"/>
  <c r="I22" i="26"/>
  <c r="I10"/>
  <c r="I9"/>
  <c r="I22" i="10"/>
  <c r="I22" i="45"/>
  <c r="I22" i="33" l="1"/>
  <c r="I22" i="23"/>
  <c r="I10"/>
  <c r="I7"/>
  <c r="I22" i="2"/>
  <c r="I15"/>
  <c r="I9"/>
  <c r="I22" i="21"/>
  <c r="I22" i="17"/>
  <c r="I22" i="24"/>
  <c r="I22" i="11"/>
  <c r="I15"/>
  <c r="I12"/>
  <c r="I10"/>
  <c r="I22" i="51"/>
  <c r="I22" i="30"/>
  <c r="I6"/>
  <c r="H6"/>
  <c r="I22" i="8"/>
  <c r="I22" i="12"/>
  <c r="I12"/>
  <c r="I22" i="29"/>
  <c r="I12"/>
  <c r="I22" i="50"/>
  <c r="I22" i="6"/>
  <c r="I13"/>
  <c r="I15"/>
  <c r="I22" i="5"/>
  <c r="I12"/>
  <c r="I22" i="14"/>
  <c r="I22" i="37"/>
  <c r="I22" i="16"/>
  <c r="I22" i="22"/>
  <c r="I12"/>
  <c r="I22" i="27"/>
  <c r="I12"/>
  <c r="I22" i="49"/>
  <c r="I22" i="4"/>
  <c r="I22" i="7" l="1"/>
  <c r="I22" i="35"/>
  <c r="I22" i="48"/>
  <c r="I22" i="20"/>
  <c r="I22" i="25"/>
  <c r="I10"/>
  <c r="I9"/>
  <c r="I5"/>
  <c r="H22" i="45"/>
  <c r="H22" i="31"/>
  <c r="H22" i="47"/>
  <c r="H22" i="19"/>
  <c r="H22" i="15"/>
  <c r="H22" i="3"/>
  <c r="H15"/>
  <c r="H14"/>
  <c r="H22" i="9"/>
  <c r="H22" i="26"/>
  <c r="H10"/>
  <c r="H22" i="30" l="1"/>
  <c r="H22" i="10"/>
  <c r="H22" i="21"/>
  <c r="H22" i="51"/>
  <c r="H22" i="48"/>
  <c r="H22" i="24"/>
  <c r="H22" i="8"/>
  <c r="H22" i="49"/>
  <c r="H22" i="35"/>
  <c r="H22" i="27"/>
  <c r="H12"/>
  <c r="H22" i="50"/>
  <c r="H22" i="22"/>
  <c r="H12"/>
  <c r="H10" i="23"/>
  <c r="H22" i="25"/>
  <c r="H10"/>
  <c r="H5"/>
  <c r="H22" i="20"/>
  <c r="H22" i="17"/>
  <c r="H22" i="37"/>
  <c r="H22" i="16"/>
  <c r="H22" i="11"/>
  <c r="H10"/>
  <c r="H22" i="14"/>
  <c r="H22" i="12"/>
  <c r="H12"/>
  <c r="H22" i="7"/>
  <c r="H20"/>
  <c r="H22" i="6"/>
  <c r="H15"/>
  <c r="H13"/>
  <c r="H22" i="5"/>
  <c r="H22" i="4"/>
  <c r="H22" i="2"/>
  <c r="H22" i="29"/>
  <c r="H12"/>
  <c r="G22" i="21" l="1"/>
  <c r="G22" i="19"/>
  <c r="G13"/>
  <c r="G22" i="45"/>
  <c r="G22" i="31"/>
  <c r="G22" i="47"/>
  <c r="G22" i="9"/>
  <c r="G22" i="10"/>
  <c r="G22" i="3"/>
  <c r="G15"/>
  <c r="G14"/>
  <c r="G22" i="30"/>
  <c r="G6"/>
  <c r="G7"/>
  <c r="G22" i="26" l="1"/>
  <c r="G10"/>
  <c r="G22" i="2"/>
  <c r="G15"/>
  <c r="G22" i="40"/>
  <c r="G22" i="4"/>
  <c r="G22" i="6"/>
  <c r="G15"/>
  <c r="G13"/>
  <c r="G22" i="23"/>
  <c r="G15"/>
  <c r="G10"/>
  <c r="G22" i="11"/>
  <c r="G15"/>
  <c r="G10"/>
  <c r="G22" i="12"/>
  <c r="G22" i="15"/>
  <c r="G22" i="5"/>
  <c r="G22" i="29"/>
  <c r="G12"/>
  <c r="G22" i="51"/>
  <c r="G22" i="24"/>
  <c r="F22"/>
  <c r="G22" i="37"/>
  <c r="G22" i="33"/>
  <c r="G22" i="48"/>
  <c r="G22" i="8"/>
  <c r="G22" i="7"/>
  <c r="G22" i="14"/>
  <c r="G22" i="27"/>
  <c r="G12"/>
  <c r="G22" i="25"/>
  <c r="G10"/>
  <c r="G5"/>
  <c r="G22" i="16"/>
  <c r="G9" l="1"/>
  <c r="G22" i="49"/>
  <c r="G22" i="35"/>
  <c r="G19" i="50"/>
  <c r="G22" i="20"/>
  <c r="G22" i="22"/>
  <c r="F22" i="31"/>
  <c r="F22" i="47"/>
  <c r="F22" i="9"/>
  <c r="F22" i="15"/>
  <c r="F22" i="3"/>
  <c r="F15"/>
  <c r="F14"/>
  <c r="F22" i="10"/>
  <c r="F22" i="19"/>
  <c r="F13"/>
  <c r="F22" i="26"/>
  <c r="F10"/>
  <c r="F22" i="30"/>
  <c r="F6"/>
  <c r="F22" i="33"/>
  <c r="F22" i="40"/>
  <c r="F22" i="45"/>
  <c r="F22" i="23"/>
  <c r="F10"/>
  <c r="F22" i="21"/>
  <c r="F22" i="12"/>
  <c r="F22" i="8"/>
  <c r="L21"/>
  <c r="L19"/>
  <c r="K19"/>
  <c r="K21" s="1"/>
  <c r="J19"/>
  <c r="J21" s="1"/>
  <c r="I19"/>
  <c r="I21" s="1"/>
  <c r="H19"/>
  <c r="H21" s="1"/>
  <c r="G19"/>
  <c r="G21" s="1"/>
  <c r="F19"/>
  <c r="F21" s="1"/>
  <c r="F22" i="51"/>
  <c r="E22"/>
  <c r="F22" i="11"/>
  <c r="F15"/>
  <c r="F10"/>
  <c r="F22" i="4"/>
  <c r="F22" i="29"/>
  <c r="F22" i="48"/>
  <c r="F22" i="50"/>
  <c r="F22" i="2"/>
  <c r="F20"/>
  <c r="F22" i="20"/>
  <c r="F22" i="6"/>
  <c r="F15"/>
  <c r="F22" i="37"/>
  <c r="F22" i="5"/>
  <c r="F22" i="27" l="1"/>
  <c r="F12"/>
  <c r="F22" i="16"/>
  <c r="F9"/>
  <c r="F22" i="7"/>
  <c r="F20"/>
  <c r="F22" i="14"/>
  <c r="F22" i="22"/>
  <c r="F22" i="25"/>
  <c r="F5"/>
  <c r="F10"/>
  <c r="F19" s="1"/>
  <c r="F21" s="1"/>
  <c r="F22" i="35"/>
  <c r="F22" i="49"/>
  <c r="E22" i="31"/>
  <c r="D22" i="47"/>
  <c r="B22"/>
  <c r="E15" i="3"/>
  <c r="E10" i="26"/>
  <c r="E12" i="40"/>
  <c r="E6" i="30"/>
  <c r="E10" i="11"/>
  <c r="E15"/>
  <c r="E10" i="23"/>
  <c r="E13" i="6"/>
  <c r="E15"/>
  <c r="E5" i="25"/>
  <c r="E10"/>
  <c r="E12" i="12"/>
  <c r="E19" i="8"/>
  <c r="E21" s="1"/>
  <c r="E9" i="16"/>
  <c r="E12" i="27"/>
  <c r="E12" i="5"/>
  <c r="D15" i="45"/>
  <c r="D22" i="31"/>
  <c r="D19" i="8"/>
  <c r="D21" s="1"/>
  <c r="D12" i="27"/>
  <c r="D15" i="50"/>
  <c r="D15" i="23"/>
  <c r="D10"/>
  <c r="D10" i="25"/>
  <c r="D19" s="1"/>
  <c r="D21" s="1"/>
  <c r="D12" i="22"/>
  <c r="D15" i="3"/>
  <c r="D10" i="11"/>
  <c r="D9" i="14"/>
  <c r="D12" i="12"/>
  <c r="D15" i="6"/>
  <c r="D9" i="5"/>
  <c r="D12"/>
  <c r="D7" i="30"/>
  <c r="D15" i="2"/>
  <c r="D12" i="29"/>
  <c r="C22" i="47"/>
  <c r="L21"/>
  <c r="E22"/>
  <c r="M19"/>
  <c r="M21" s="1"/>
  <c r="L19"/>
  <c r="K19"/>
  <c r="K21" s="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2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E19"/>
  <c r="E21" s="1"/>
  <c r="D19"/>
  <c r="D21" s="1"/>
  <c r="C19"/>
  <c r="C21" s="1"/>
  <c r="M19" i="13"/>
  <c r="M21" s="1"/>
  <c r="L19"/>
  <c r="L21" s="1"/>
  <c r="K19"/>
  <c r="K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7" i="25"/>
  <c r="C5"/>
  <c r="C10"/>
  <c r="M19"/>
  <c r="M21" s="1"/>
  <c r="L19"/>
  <c r="L21" s="1"/>
  <c r="K19"/>
  <c r="K21" s="1"/>
  <c r="J19"/>
  <c r="J21" s="1"/>
  <c r="I19"/>
  <c r="I21" s="1"/>
  <c r="H19"/>
  <c r="H21" s="1"/>
  <c r="G19"/>
  <c r="G21" s="1"/>
  <c r="E19"/>
  <c r="E21" s="1"/>
  <c r="F21" i="7" l="1"/>
  <c r="C19" i="25"/>
  <c r="C21" s="1"/>
  <c r="C12" i="27"/>
  <c r="C19" s="1"/>
  <c r="C21" s="1"/>
  <c r="B1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3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C19"/>
  <c r="C21" s="1"/>
  <c r="M19" i="38"/>
  <c r="M21" s="1"/>
  <c r="L19"/>
  <c r="L21" s="1"/>
  <c r="K19"/>
  <c r="K21" s="1"/>
  <c r="M19" i="31"/>
  <c r="M21" s="1"/>
  <c r="L19"/>
  <c r="L21" s="1"/>
  <c r="K19"/>
  <c r="K21" s="1"/>
  <c r="C22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D22" i="51" l="1"/>
  <c r="C22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50"/>
  <c r="M21" s="1"/>
  <c r="L19"/>
  <c r="L21" s="1"/>
  <c r="K19"/>
  <c r="K21" s="1"/>
  <c r="J19"/>
  <c r="J21" s="1"/>
  <c r="I19"/>
  <c r="I21" s="1"/>
  <c r="H19"/>
  <c r="H21" s="1"/>
  <c r="G21"/>
  <c r="G22" s="1"/>
  <c r="F19"/>
  <c r="F21" s="1"/>
  <c r="E19"/>
  <c r="E21" s="1"/>
  <c r="D19"/>
  <c r="D21" s="1"/>
  <c r="B19"/>
  <c r="B21" s="1"/>
  <c r="B22" s="1"/>
  <c r="C19"/>
  <c r="C21" s="1"/>
  <c r="C9" i="16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0" i="4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5" i="3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 i="1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9"/>
  <c r="C21" s="1"/>
  <c r="M19"/>
  <c r="M21" s="1"/>
  <c r="L19"/>
  <c r="L21" s="1"/>
  <c r="K19"/>
  <c r="K21" s="1"/>
  <c r="J19"/>
  <c r="J21" s="1"/>
  <c r="I19"/>
  <c r="I21" s="1"/>
  <c r="E19"/>
  <c r="E21" s="1"/>
  <c r="C12" i="45"/>
  <c r="C15"/>
  <c r="L21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0" i="23"/>
  <c r="C10"/>
  <c r="C19" s="1"/>
  <c r="M19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D22" i="9" l="1"/>
  <c r="E22"/>
  <c r="C22"/>
  <c r="E22" i="49"/>
  <c r="D22"/>
  <c r="C22"/>
  <c r="C22" i="50"/>
  <c r="E22"/>
  <c r="D22"/>
  <c r="C21" i="16"/>
  <c r="C21" i="4"/>
  <c r="C19" i="45"/>
  <c r="C21" s="1"/>
  <c r="C21" i="23"/>
  <c r="L21" i="15"/>
  <c r="M19"/>
  <c r="M21" s="1"/>
  <c r="L19"/>
  <c r="K19"/>
  <c r="K21" s="1"/>
  <c r="J21"/>
  <c r="J22" s="1"/>
  <c r="I19"/>
  <c r="I21" s="1"/>
  <c r="H19"/>
  <c r="H21" s="1"/>
  <c r="G19"/>
  <c r="G21" s="1"/>
  <c r="F19"/>
  <c r="F21" s="1"/>
  <c r="E19"/>
  <c r="E21" s="1"/>
  <c r="D19"/>
  <c r="D21" s="1"/>
  <c r="C19"/>
  <c r="C21" s="1"/>
  <c r="C19" i="30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2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0" i="2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24"/>
  <c r="C21" s="1"/>
  <c r="M19"/>
  <c r="M21" s="1"/>
  <c r="L19"/>
  <c r="L21" s="1"/>
  <c r="K19"/>
  <c r="K21" s="1"/>
  <c r="J21"/>
  <c r="J22" s="1"/>
  <c r="I19"/>
  <c r="I21" s="1"/>
  <c r="H19"/>
  <c r="H21" s="1"/>
  <c r="G19"/>
  <c r="G21" s="1"/>
  <c r="F19"/>
  <c r="F21" s="1"/>
  <c r="E19"/>
  <c r="E21" s="1"/>
  <c r="D19"/>
  <c r="D21" s="1"/>
  <c r="M19" i="4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I22" l="1"/>
  <c r="H22"/>
  <c r="C21"/>
  <c r="C19"/>
  <c r="C19" i="48" l="1"/>
  <c r="C21" s="1"/>
  <c r="B19"/>
  <c r="B21"/>
  <c r="B22" s="1"/>
  <c r="E22" l="1"/>
  <c r="C22"/>
  <c r="D22"/>
  <c r="B21" i="44"/>
  <c r="B22" s="1"/>
  <c r="B19"/>
  <c r="B19" i="11"/>
  <c r="B21" s="1"/>
  <c r="B19" i="10"/>
  <c r="B21" s="1"/>
  <c r="E22" i="11" l="1"/>
  <c r="C22"/>
  <c r="D22"/>
  <c r="E22" i="10"/>
  <c r="D22"/>
  <c r="C22"/>
  <c r="B22"/>
  <c r="B22" i="11"/>
  <c r="B19" i="30"/>
  <c r="B21" s="1"/>
  <c r="B19" i="33"/>
  <c r="B21" s="1"/>
  <c r="B19" i="26"/>
  <c r="B21" s="1"/>
  <c r="B19" i="28"/>
  <c r="B21" s="1"/>
  <c r="B22" s="1"/>
  <c r="B19" i="3"/>
  <c r="B19" i="45"/>
  <c r="B21" s="1"/>
  <c r="B19" i="21"/>
  <c r="B21" s="1"/>
  <c r="B22" i="41"/>
  <c r="B19" i="40"/>
  <c r="B21" s="1"/>
  <c r="C22" i="45" l="1"/>
  <c r="E22"/>
  <c r="D22"/>
  <c r="E22" i="33"/>
  <c r="C22"/>
  <c r="D22"/>
  <c r="E22" i="40"/>
  <c r="C22"/>
  <c r="D22"/>
  <c r="B22"/>
  <c r="E22" i="21"/>
  <c r="C22"/>
  <c r="D22"/>
  <c r="B22" i="26"/>
  <c r="E22"/>
  <c r="C22"/>
  <c r="D22"/>
  <c r="E22" i="30"/>
  <c r="D22"/>
  <c r="C22"/>
  <c r="B22" i="3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G22" i="17" l="1"/>
  <c r="F22"/>
  <c r="C22" i="29"/>
  <c r="E22"/>
  <c r="D22"/>
  <c r="B22"/>
  <c r="C22" i="12"/>
  <c r="E22"/>
  <c r="D22"/>
  <c r="E22" i="17"/>
  <c r="C22"/>
  <c r="D22"/>
  <c r="E22" i="3"/>
  <c r="C22"/>
  <c r="D22"/>
  <c r="E22" i="23"/>
  <c r="C22"/>
  <c r="D22"/>
  <c r="E22" i="22"/>
  <c r="C22"/>
  <c r="D22"/>
  <c r="B22" i="35"/>
  <c r="E22"/>
  <c r="C22"/>
  <c r="D22"/>
  <c r="B22" i="8"/>
  <c r="E22"/>
  <c r="C22"/>
  <c r="D22"/>
  <c r="E22" i="6"/>
  <c r="D22"/>
  <c r="C22"/>
  <c r="D22" i="5"/>
  <c r="C22"/>
  <c r="E22"/>
  <c r="E22" i="2"/>
  <c r="D22"/>
  <c r="C22"/>
  <c r="E22" i="7"/>
  <c r="C22"/>
  <c r="D22"/>
  <c r="E22" i="14"/>
  <c r="C22"/>
  <c r="D22"/>
  <c r="E22" i="16"/>
  <c r="C22"/>
  <c r="D22"/>
  <c r="E22" i="15"/>
  <c r="C22"/>
  <c r="D22"/>
  <c r="E22" i="19"/>
  <c r="C22"/>
  <c r="D22"/>
  <c r="E22" i="27"/>
  <c r="C22"/>
  <c r="B22"/>
  <c r="D22"/>
  <c r="E22" i="24"/>
  <c r="C22"/>
  <c r="D22"/>
  <c r="E22" i="37"/>
  <c r="C22"/>
  <c r="D22"/>
  <c r="D22" i="4"/>
  <c r="E22"/>
  <c r="C22"/>
  <c r="E22" i="25"/>
  <c r="C22"/>
  <c r="B22"/>
  <c r="D22"/>
  <c r="B22" i="3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/>
  <c r="C22"/>
  <c r="B22"/>
  <c r="B22" i="45" l="1"/>
</calcChain>
</file>

<file path=xl/sharedStrings.xml><?xml version="1.0" encoding="utf-8"?>
<sst xmlns="http://schemas.openxmlformats.org/spreadsheetml/2006/main" count="1531" uniqueCount="89">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</sst>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1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5" t="s">
        <v>11</v>
      </c>
    </row>
    <row r="4" spans="1:14" s="58" customFormat="1" ht="11.25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4650</v>
      </c>
      <c r="G12" s="98">
        <f>2250+2250</f>
        <v>4500</v>
      </c>
      <c r="H12" s="98">
        <f>2325+2325</f>
        <v>4650</v>
      </c>
      <c r="I12" s="98">
        <f>2325+2325</f>
        <v>4650</v>
      </c>
      <c r="J12" s="98">
        <v>4500</v>
      </c>
      <c r="K12" s="98">
        <v>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234</v>
      </c>
      <c r="H15" s="98">
        <v>0</v>
      </c>
      <c r="I15" s="98">
        <v>173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4650</v>
      </c>
      <c r="G19" s="101">
        <f t="shared" si="1"/>
        <v>4734</v>
      </c>
      <c r="H19" s="101">
        <f t="shared" si="1"/>
        <v>4650</v>
      </c>
      <c r="I19" s="101">
        <f t="shared" si="1"/>
        <v>4823</v>
      </c>
      <c r="J19" s="101">
        <f t="shared" si="1"/>
        <v>4500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134</v>
      </c>
      <c r="H20" s="98">
        <v>50</v>
      </c>
      <c r="I20" s="98">
        <v>223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4650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4500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>
        <f>AVERAGE($B$21:F21)</f>
        <v>4570</v>
      </c>
      <c r="G22" s="111">
        <f>AVERAGE($B$21:G21)</f>
        <v>4575</v>
      </c>
      <c r="H22" s="111">
        <f>AVERAGE($B$21:H21)</f>
        <v>4578.5714285714284</v>
      </c>
      <c r="I22" s="111">
        <f>AVERAGE($B$21:I21)</f>
        <v>4581.25</v>
      </c>
      <c r="J22" s="111">
        <f>AVERAGE($B$21:J21)</f>
        <v>4572.2222222222226</v>
      </c>
      <c r="K22" s="111"/>
      <c r="L22" s="111"/>
      <c r="M22" s="112"/>
    </row>
    <row r="23" spans="1:13" ht="15" customHeight="1" thickBot="1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J22" sqref="J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3418.7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2875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23" t="s">
        <v>35</v>
      </c>
      <c r="G19" s="123" t="s">
        <v>35</v>
      </c>
      <c r="H19" s="123" t="s">
        <v>35</v>
      </c>
      <c r="I19" s="101">
        <f t="shared" si="0"/>
        <v>3418.7</v>
      </c>
      <c r="J19" s="101">
        <f t="shared" si="0"/>
        <v>2875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23">
        <v>0</v>
      </c>
      <c r="G21" s="123">
        <v>0</v>
      </c>
      <c r="H21" s="123">
        <v>0</v>
      </c>
      <c r="I21" s="101">
        <f t="shared" si="1"/>
        <v>3418.7</v>
      </c>
      <c r="J21" s="101">
        <f t="shared" si="1"/>
        <v>2875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>
        <f>AVERAGE($B$21:F21)</f>
        <v>1249</v>
      </c>
      <c r="G22" s="111">
        <f>AVERAGE($B$21:G21)</f>
        <v>1040.8333333333333</v>
      </c>
      <c r="H22" s="111">
        <f>AVERAGE($B$21:H21)</f>
        <v>892.14285714285711</v>
      </c>
      <c r="I22" s="111">
        <f>AVERAGE($B$21:I21)</f>
        <v>1207.9625000000001</v>
      </c>
      <c r="J22" s="111">
        <f>AVERAGE($B$21:J21)</f>
        <v>1393.1888888888889</v>
      </c>
      <c r="K22" s="111"/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4200</v>
      </c>
      <c r="G12" s="98">
        <v>4200</v>
      </c>
      <c r="H12" s="98">
        <v>4200</v>
      </c>
      <c r="I12" s="98">
        <v>4200</v>
      </c>
      <c r="J12" s="98">
        <v>4200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4200</v>
      </c>
      <c r="G19" s="101">
        <f t="shared" si="0"/>
        <v>4200</v>
      </c>
      <c r="H19" s="101">
        <f t="shared" si="0"/>
        <v>4200</v>
      </c>
      <c r="I19" s="101">
        <f t="shared" si="0"/>
        <v>4200</v>
      </c>
      <c r="J19" s="101">
        <f t="shared" si="0"/>
        <v>4200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4200</v>
      </c>
      <c r="G21" s="101">
        <f t="shared" si="1"/>
        <v>4200</v>
      </c>
      <c r="H21" s="101">
        <f t="shared" si="1"/>
        <v>4200</v>
      </c>
      <c r="I21" s="101">
        <f t="shared" si="1"/>
        <v>4200</v>
      </c>
      <c r="J21" s="101">
        <f t="shared" si="1"/>
        <v>4200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>
        <f>AVERAGE($B$21:F21)</f>
        <v>4200</v>
      </c>
      <c r="G22" s="111">
        <f>AVERAGE($B$21:G21)</f>
        <v>4200</v>
      </c>
      <c r="H22" s="111">
        <f>AVERAGE($B$21:H21)</f>
        <v>4200</v>
      </c>
      <c r="I22" s="111">
        <f>AVERAGE($B$21:I21)</f>
        <v>4200</v>
      </c>
      <c r="J22" s="111">
        <f>AVERAGE($B$21:J21)</f>
        <v>4200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2500</v>
      </c>
      <c r="G5" s="96">
        <v>2500</v>
      </c>
      <c r="H5" s="96">
        <v>2500</v>
      </c>
      <c r="I5" s="96">
        <v>2500</v>
      </c>
      <c r="J5" s="96">
        <v>2500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688.4</v>
      </c>
      <c r="G7" s="96">
        <v>685.77</v>
      </c>
      <c r="H7" s="96">
        <v>472.66</v>
      </c>
      <c r="I7" s="96">
        <v>550.16999999999996</v>
      </c>
      <c r="J7" s="96">
        <v>476.75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42.3</v>
      </c>
      <c r="G8" s="96">
        <v>42.3</v>
      </c>
      <c r="H8" s="96">
        <v>42.57</v>
      </c>
      <c r="I8" s="96">
        <v>45.08</v>
      </c>
      <c r="J8" s="96">
        <v>45.08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607.35</v>
      </c>
      <c r="G9" s="96">
        <v>607.35</v>
      </c>
      <c r="H9" s="96">
        <v>607.35</v>
      </c>
      <c r="I9" s="96">
        <v>607.35</v>
      </c>
      <c r="J9" s="96">
        <v>607.35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322.73</v>
      </c>
      <c r="G10" s="96">
        <v>303.58</v>
      </c>
      <c r="H10" s="96">
        <v>418.56</v>
      </c>
      <c r="I10" s="96">
        <v>340.99</v>
      </c>
      <c r="J10" s="96">
        <v>410.07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410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99.5</v>
      </c>
      <c r="G15" s="98">
        <v>100</v>
      </c>
      <c r="H15" s="98">
        <v>100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4260.2800000000007</v>
      </c>
      <c r="G19" s="101">
        <f t="shared" si="0"/>
        <v>4649</v>
      </c>
      <c r="H19" s="101">
        <f t="shared" si="0"/>
        <v>4141.1399999999994</v>
      </c>
      <c r="I19" s="101">
        <f t="shared" si="0"/>
        <v>4043.59</v>
      </c>
      <c r="J19" s="101">
        <f t="shared" si="0"/>
        <v>4039.25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52.95</v>
      </c>
      <c r="G20" s="98">
        <v>52.79</v>
      </c>
      <c r="H20" s="98">
        <v>36.61</v>
      </c>
      <c r="I20" s="98">
        <v>64.790000000000006</v>
      </c>
      <c r="J20" s="98">
        <v>36.340000000000003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4207.3300000000008</v>
      </c>
      <c r="G21" s="101">
        <f t="shared" si="1"/>
        <v>4596.21</v>
      </c>
      <c r="H21" s="101">
        <f t="shared" si="1"/>
        <v>4104.53</v>
      </c>
      <c r="I21" s="101">
        <f t="shared" si="1"/>
        <v>3978.8</v>
      </c>
      <c r="J21" s="101">
        <f t="shared" si="1"/>
        <v>4002.91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>
        <f>AVERAGE($B$21:F21)</f>
        <v>4232.8460000000005</v>
      </c>
      <c r="G22" s="111">
        <f>AVERAGE($B$21:G21)</f>
        <v>4293.4066666666668</v>
      </c>
      <c r="H22" s="111">
        <f>AVERAGE($B$21:H21)</f>
        <v>4266.4242857142863</v>
      </c>
      <c r="I22" s="111">
        <f>AVERAGE($B$21:I21)</f>
        <v>4230.4712500000005</v>
      </c>
      <c r="J22" s="111">
        <f>AVERAGE($B$21:J21)</f>
        <v>4205.1866666666674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Normal="100" workbookViewId="0">
      <selection activeCell="J19" sqref="J19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f>59.99+116.44</f>
        <v>176.43</v>
      </c>
      <c r="G10" s="96">
        <f>122.67+59.99</f>
        <v>182.66</v>
      </c>
      <c r="H10" s="96">
        <f>113.48+59.99</f>
        <v>173.47</v>
      </c>
      <c r="I10" s="96">
        <f>122.67+59.99</f>
        <v>182.66</v>
      </c>
      <c r="J10" s="96">
        <f>59.99+122.67</f>
        <v>182.66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1750</v>
      </c>
      <c r="G12" s="96">
        <v>1693.5</v>
      </c>
      <c r="H12" s="98">
        <v>1750</v>
      </c>
      <c r="I12" s="98">
        <f>1750+1550</f>
        <v>3300</v>
      </c>
      <c r="J12" s="96">
        <f>1693.5+1500</f>
        <v>3193.5</v>
      </c>
      <c r="K12" s="98">
        <v>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f>59.9+79+466.8+832.7</f>
        <v>1438.4</v>
      </c>
      <c r="G15" s="98">
        <f>783+239.8</f>
        <v>1022.8</v>
      </c>
      <c r="H15" s="98">
        <v>1026</v>
      </c>
      <c r="I15" s="98">
        <f>341.9+775</f>
        <v>1116.9000000000001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3364.83</v>
      </c>
      <c r="G19" s="101">
        <f t="shared" si="0"/>
        <v>2898.96</v>
      </c>
      <c r="H19" s="101">
        <f t="shared" si="0"/>
        <v>2949.4700000000003</v>
      </c>
      <c r="I19" s="101">
        <f t="shared" si="0"/>
        <v>4599.5599999999995</v>
      </c>
      <c r="J19" s="101">
        <f t="shared" si="0"/>
        <v>3376.16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350.22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3364.83</v>
      </c>
      <c r="G21" s="101">
        <f t="shared" si="1"/>
        <v>2898.96</v>
      </c>
      <c r="H21" s="101">
        <f t="shared" si="1"/>
        <v>2949.4700000000003</v>
      </c>
      <c r="I21" s="101">
        <f t="shared" si="1"/>
        <v>4599.5599999999995</v>
      </c>
      <c r="J21" s="101">
        <f t="shared" si="1"/>
        <v>3025.9399999999996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>
        <f>AVERAGE($B$21:F21)</f>
        <v>2916.7159999999999</v>
      </c>
      <c r="G22" s="111">
        <f>AVERAGE($B$21:G21)</f>
        <v>2913.7566666666667</v>
      </c>
      <c r="H22" s="111">
        <f>AVERAGE($B$21:H21)</f>
        <v>2918.8585714285718</v>
      </c>
      <c r="I22" s="111">
        <f>AVERAGE($B$21:I21)</f>
        <v>3128.94625</v>
      </c>
      <c r="J22" s="111">
        <f>AVERAGE($B$21:J21)</f>
        <v>3117.5011111111107</v>
      </c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 H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1000</v>
      </c>
      <c r="G5" s="96">
        <v>1000</v>
      </c>
      <c r="H5" s="96">
        <v>1000</v>
      </c>
      <c r="I5" s="96">
        <v>1000</v>
      </c>
      <c r="J5" s="96">
        <v>1000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230.05</v>
      </c>
      <c r="G7" s="96">
        <v>247.69</v>
      </c>
      <c r="H7" s="96">
        <v>219.01</v>
      </c>
      <c r="I7" s="96">
        <v>171.5</v>
      </c>
      <c r="J7" s="96">
        <v>274.36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98">
        <v>3500</v>
      </c>
      <c r="D14" s="98">
        <v>3500</v>
      </c>
      <c r="E14" s="96">
        <v>3500</v>
      </c>
      <c r="F14" s="96">
        <v>3500</v>
      </c>
      <c r="G14" s="98">
        <v>3500</v>
      </c>
      <c r="H14" s="98">
        <v>3500</v>
      </c>
      <c r="I14" s="98">
        <v>3500</v>
      </c>
      <c r="J14" s="98">
        <v>3500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4730.05</v>
      </c>
      <c r="G19" s="101">
        <f t="shared" si="0"/>
        <v>4747.6900000000005</v>
      </c>
      <c r="H19" s="101">
        <f t="shared" si="0"/>
        <v>4719.01</v>
      </c>
      <c r="I19" s="101">
        <f t="shared" si="0"/>
        <v>4671.5</v>
      </c>
      <c r="J19" s="101">
        <f t="shared" si="0"/>
        <v>4774.3600000000006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130.05000000000001</v>
      </c>
      <c r="G20" s="98">
        <v>147.69</v>
      </c>
      <c r="H20" s="98">
        <v>119.01</v>
      </c>
      <c r="I20" s="98">
        <v>71.5</v>
      </c>
      <c r="J20" s="98">
        <v>174.36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4600.0000000000009</v>
      </c>
      <c r="H21" s="101">
        <f t="shared" si="1"/>
        <v>4600</v>
      </c>
      <c r="I21" s="101">
        <f t="shared" si="1"/>
        <v>4600</v>
      </c>
      <c r="J21" s="101">
        <f t="shared" si="1"/>
        <v>4600.0000000000009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>
        <f>AVERAGE($B$21:F21)</f>
        <v>4584.6720000000005</v>
      </c>
      <c r="G22" s="111">
        <f>AVERAGE($B$21:G21)</f>
        <v>4587.2266666666665</v>
      </c>
      <c r="H22" s="111">
        <f>AVERAGE($B$21:H21)</f>
        <v>4589.0514285714289</v>
      </c>
      <c r="I22" s="111">
        <f>AVERAGE($B$21:I21)</f>
        <v>4590.42</v>
      </c>
      <c r="J22" s="111">
        <f>AVERAGE($B$21:J21)</f>
        <v>4591.4844444444443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1" sqref="J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4000</v>
      </c>
      <c r="G5" s="96">
        <v>4000</v>
      </c>
      <c r="H5" s="96">
        <v>4000</v>
      </c>
      <c r="I5" s="96">
        <v>4000</v>
      </c>
      <c r="J5" s="96">
        <v>4000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818.42</v>
      </c>
      <c r="G7" s="96">
        <v>932.23</v>
      </c>
      <c r="H7" s="96">
        <v>795.14</v>
      </c>
      <c r="I7" s="96">
        <v>624.41999999999996</v>
      </c>
      <c r="J7" s="96">
        <v>710.6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51.78</v>
      </c>
      <c r="G8" s="96">
        <v>80.22</v>
      </c>
      <c r="H8" s="96">
        <v>80.22</v>
      </c>
      <c r="I8" s="96">
        <v>89.7</v>
      </c>
      <c r="J8" s="96">
        <v>60.23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f>408.43+147.57</f>
        <v>556</v>
      </c>
      <c r="G9" s="96">
        <f>385.32+149</f>
        <v>534.31999999999994</v>
      </c>
      <c r="H9" s="96">
        <v>385.32</v>
      </c>
      <c r="I9" s="96">
        <v>385.32</v>
      </c>
      <c r="J9" s="96">
        <v>385.32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186.05</v>
      </c>
      <c r="G10" s="96">
        <v>266.14</v>
      </c>
      <c r="H10" s="96">
        <v>181.05</v>
      </c>
      <c r="I10" s="96">
        <v>169.95</v>
      </c>
      <c r="J10" s="96">
        <f>173.82</f>
        <v>173.82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5612.25</v>
      </c>
      <c r="G19" s="101">
        <f t="shared" si="1"/>
        <v>5812.91</v>
      </c>
      <c r="H19" s="101">
        <f t="shared" si="1"/>
        <v>5441.7300000000005</v>
      </c>
      <c r="I19" s="101">
        <f t="shared" si="1"/>
        <v>5269.3899999999994</v>
      </c>
      <c r="J19" s="101">
        <f t="shared" si="1"/>
        <v>5329.9699999999993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1012.25</v>
      </c>
      <c r="G20" s="98">
        <v>1212.9100000000001</v>
      </c>
      <c r="H20" s="98">
        <v>841.73</v>
      </c>
      <c r="I20" s="98">
        <v>669.39</v>
      </c>
      <c r="J20" s="98">
        <v>729.97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4599.9999999999991</v>
      </c>
      <c r="J21" s="101">
        <f t="shared" si="2"/>
        <v>4599.9999999999991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f>2500+1000</f>
        <v>3500</v>
      </c>
      <c r="G14" s="96">
        <f>2500+1000</f>
        <v>3500</v>
      </c>
      <c r="H14" s="96">
        <f>2500+1000</f>
        <v>3500</v>
      </c>
      <c r="I14" s="96">
        <f>2500+1000</f>
        <v>3500</v>
      </c>
      <c r="J14" s="96">
        <f>2500+1000</f>
        <v>3500</v>
      </c>
      <c r="K14" s="98">
        <v>0</v>
      </c>
      <c r="L14" s="98">
        <v>0</v>
      </c>
      <c r="M14" s="99">
        <v>0</v>
      </c>
    </row>
    <row r="15" spans="1:13" s="158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f>205+125.55</f>
        <v>330.55</v>
      </c>
      <c r="G15" s="98">
        <f>273.8+81.9</f>
        <v>355.70000000000005</v>
      </c>
      <c r="H15" s="98">
        <f>198+55.8+26.2</f>
        <v>280</v>
      </c>
      <c r="I15" s="98">
        <f>152.7+246.3+202.9</f>
        <v>601.9</v>
      </c>
      <c r="J15" s="98">
        <v>177.9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60">
        <v>1610</v>
      </c>
      <c r="C18" s="100">
        <v>1570</v>
      </c>
      <c r="D18" s="100">
        <v>1480</v>
      </c>
      <c r="E18" s="96">
        <v>1600</v>
      </c>
      <c r="F18" s="96">
        <v>710</v>
      </c>
      <c r="G18" s="98">
        <v>750</v>
      </c>
      <c r="H18" s="98">
        <v>830</v>
      </c>
      <c r="I18" s="98">
        <v>500</v>
      </c>
      <c r="J18" s="98">
        <v>890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4463.75</v>
      </c>
      <c r="E19" s="101">
        <f t="shared" si="0"/>
        <v>4528.3</v>
      </c>
      <c r="F19" s="101">
        <f t="shared" si="0"/>
        <v>4540.55</v>
      </c>
      <c r="G19" s="101">
        <f t="shared" si="0"/>
        <v>4605.7</v>
      </c>
      <c r="H19" s="101">
        <f t="shared" si="0"/>
        <v>4610</v>
      </c>
      <c r="I19" s="101">
        <f t="shared" si="0"/>
        <v>4601.8999999999996</v>
      </c>
      <c r="J19" s="101">
        <f t="shared" si="0"/>
        <v>4567.8999999999996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5.7</v>
      </c>
      <c r="H20" s="98">
        <v>10</v>
      </c>
      <c r="I20" s="98">
        <v>1.9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4463.75</v>
      </c>
      <c r="E21" s="101">
        <f t="shared" si="1"/>
        <v>4528.3</v>
      </c>
      <c r="F21" s="101">
        <f t="shared" si="1"/>
        <v>4540.55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4567.8999999999996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>
        <f>AVERAGE($B$21:F21)</f>
        <v>4542.84</v>
      </c>
      <c r="G22" s="111">
        <f>AVERAGE($B$21:G21)</f>
        <v>4552.3666666666668</v>
      </c>
      <c r="H22" s="111">
        <f>AVERAGE($B$21:H21)</f>
        <v>4559.1714285714288</v>
      </c>
      <c r="I22" s="111">
        <f>AVERAGE($B$21:I21)</f>
        <v>4564.2749999999996</v>
      </c>
      <c r="J22" s="111">
        <f>AVERAGE($B$21:J21)</f>
        <v>4564.6777777777779</v>
      </c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3200</v>
      </c>
      <c r="G5" s="96">
        <v>3200</v>
      </c>
      <c r="H5" s="96">
        <v>3200</v>
      </c>
      <c r="I5" s="96">
        <v>3200</v>
      </c>
      <c r="J5" s="96">
        <v>3200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1400</v>
      </c>
      <c r="G12" s="98">
        <v>1400</v>
      </c>
      <c r="H12" s="98">
        <v>1400</v>
      </c>
      <c r="I12" s="98">
        <v>1400</v>
      </c>
      <c r="J12" s="98">
        <v>1400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4600</v>
      </c>
      <c r="G19" s="101">
        <f t="shared" si="1"/>
        <v>4600</v>
      </c>
      <c r="H19" s="101">
        <f t="shared" si="1"/>
        <v>4600</v>
      </c>
      <c r="I19" s="101">
        <f t="shared" si="1"/>
        <v>4600</v>
      </c>
      <c r="J19" s="101">
        <f t="shared" si="1"/>
        <v>4600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4600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19" sqref="J19:J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 t="s">
        <v>35</v>
      </c>
      <c r="J19" s="69" t="s">
        <v>35</v>
      </c>
      <c r="K19" s="69">
        <f t="shared" ref="K19:M19" si="0">SUM(K5:K18)</f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1">K19-K20</f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4340</v>
      </c>
      <c r="G12" s="98">
        <v>4200</v>
      </c>
      <c r="H12" s="98">
        <v>4340</v>
      </c>
      <c r="I12" s="98">
        <v>4340</v>
      </c>
      <c r="J12" s="98">
        <v>4200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4340</v>
      </c>
      <c r="G19" s="101">
        <f t="shared" si="1"/>
        <v>4200</v>
      </c>
      <c r="H19" s="101">
        <f t="shared" si="1"/>
        <v>4340</v>
      </c>
      <c r="I19" s="101">
        <f t="shared" si="1"/>
        <v>4340</v>
      </c>
      <c r="J19" s="101">
        <f t="shared" si="1"/>
        <v>4200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4340</v>
      </c>
      <c r="G21" s="101">
        <f t="shared" si="2"/>
        <v>4200</v>
      </c>
      <c r="H21" s="101">
        <f t="shared" si="2"/>
        <v>4340</v>
      </c>
      <c r="I21" s="101">
        <f t="shared" si="2"/>
        <v>4340</v>
      </c>
      <c r="J21" s="101">
        <f t="shared" si="2"/>
        <v>4200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>
        <f>AVERAGE($B$21:F21)</f>
        <v>3844</v>
      </c>
      <c r="G22" s="111">
        <f>AVERAGE($B$21:G21)</f>
        <v>3903.3333333333335</v>
      </c>
      <c r="H22" s="111">
        <f>AVERAGE($B$21:H21)</f>
        <v>3965.7142857142858</v>
      </c>
      <c r="I22" s="111">
        <f>AVERAGE($B$21:I21)</f>
        <v>4012.5</v>
      </c>
      <c r="J22" s="111">
        <f>AVERAGE($B$21:J21)</f>
        <v>4033.3333333333335</v>
      </c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J22" sqref="J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5" customFormat="1" ht="21.75" thickBot="1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902.65</v>
      </c>
      <c r="G7" s="96">
        <v>1023.32</v>
      </c>
      <c r="H7" s="96">
        <v>627.42999999999995</v>
      </c>
      <c r="I7" s="96">
        <v>612.65</v>
      </c>
      <c r="J7" s="96">
        <v>702.13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122.5</v>
      </c>
      <c r="G8" s="96">
        <v>122.5</v>
      </c>
      <c r="H8" s="96">
        <v>122.5</v>
      </c>
      <c r="I8" s="96">
        <v>122.5</v>
      </c>
      <c r="J8" s="96">
        <v>130.68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436.24</v>
      </c>
      <c r="G9" s="96">
        <v>436.24</v>
      </c>
      <c r="H9" s="96">
        <v>436.24</v>
      </c>
      <c r="I9" s="96">
        <f>436.24+125.85</f>
        <v>562.09</v>
      </c>
      <c r="J9" s="96">
        <f>436.24+125.85</f>
        <v>562.09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224.43</v>
      </c>
      <c r="G10" s="96">
        <v>230.92</v>
      </c>
      <c r="H10" s="96">
        <v>222.72</v>
      </c>
      <c r="I10" s="96">
        <v>233.68</v>
      </c>
      <c r="J10" s="96">
        <v>225.43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f>91+755.7</f>
        <v>846.7</v>
      </c>
      <c r="H15" s="98">
        <v>0</v>
      </c>
      <c r="I15" s="98">
        <f>123+510.05</f>
        <v>633.04999999999995</v>
      </c>
      <c r="J15" s="98">
        <v>190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1685.8200000000002</v>
      </c>
      <c r="G19" s="101">
        <f t="shared" si="0"/>
        <v>2659.6800000000003</v>
      </c>
      <c r="H19" s="101">
        <f t="shared" si="0"/>
        <v>1408.89</v>
      </c>
      <c r="I19" s="101">
        <f t="shared" si="0"/>
        <v>2163.9700000000003</v>
      </c>
      <c r="J19" s="101">
        <f t="shared" si="0"/>
        <v>1810.3300000000002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f>45.25+1.24+1</f>
        <v>47.49</v>
      </c>
      <c r="G20" s="98">
        <v>36.28</v>
      </c>
      <c r="H20" s="98">
        <v>2.25</v>
      </c>
      <c r="I20" s="98">
        <v>56.71</v>
      </c>
      <c r="J20" s="98">
        <v>16.940000000000001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1638.3300000000002</v>
      </c>
      <c r="G21" s="101">
        <f t="shared" si="1"/>
        <v>2623.4</v>
      </c>
      <c r="H21" s="101">
        <f t="shared" si="1"/>
        <v>1406.64</v>
      </c>
      <c r="I21" s="101">
        <f t="shared" si="1"/>
        <v>2107.2600000000002</v>
      </c>
      <c r="J21" s="101">
        <f t="shared" si="1"/>
        <v>1793.39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>
        <f>AVERAGE($B$21:F21)</f>
        <v>1724.8460000000002</v>
      </c>
      <c r="G22" s="111">
        <f>AVERAGE($B$21:G21)</f>
        <v>1874.6050000000002</v>
      </c>
      <c r="H22" s="111">
        <f>AVERAGE($B$21:H21)</f>
        <v>1807.7528571428572</v>
      </c>
      <c r="I22" s="111">
        <f>AVERAGE($B$21:I21)</f>
        <v>1845.1912500000001</v>
      </c>
      <c r="J22" s="111">
        <f>AVERAGE($B$21:J21)</f>
        <v>1839.4355555555558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4753.33</v>
      </c>
      <c r="G12" s="96">
        <v>4600</v>
      </c>
      <c r="H12" s="98">
        <v>4753.33</v>
      </c>
      <c r="I12" s="98">
        <v>4753.33</v>
      </c>
      <c r="J12" s="98">
        <v>4600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4753.33</v>
      </c>
      <c r="G19" s="101">
        <f t="shared" si="0"/>
        <v>4600</v>
      </c>
      <c r="H19" s="101">
        <f t="shared" si="0"/>
        <v>4753.33</v>
      </c>
      <c r="I19" s="101">
        <f t="shared" si="0"/>
        <v>4753.33</v>
      </c>
      <c r="J19" s="101">
        <f t="shared" si="0"/>
        <v>4600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153.33000000000001</v>
      </c>
      <c r="G20" s="98">
        <v>0</v>
      </c>
      <c r="H20" s="98">
        <v>153.33000000000001</v>
      </c>
      <c r="I20" s="98">
        <v>153.33000000000001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4600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>
        <f>AVERAGE($B$21:F21)</f>
        <v>4538.6660000000002</v>
      </c>
      <c r="G22" s="111">
        <f>AVERAGE($B$21:G21)</f>
        <v>4548.8883333333333</v>
      </c>
      <c r="H22" s="111">
        <f>AVERAGE($B$21:H21)</f>
        <v>4556.1900000000005</v>
      </c>
      <c r="I22" s="111">
        <f>AVERAGE($B$21:I21)</f>
        <v>4561.6662500000002</v>
      </c>
      <c r="J22" s="111">
        <f>AVERAGE($B$21:J21)</f>
        <v>4565.9255555555555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L18" sqref="L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57">
        <v>4480</v>
      </c>
      <c r="H12" s="61">
        <v>2380</v>
      </c>
      <c r="I12" s="61">
        <v>2380</v>
      </c>
      <c r="J12" s="61">
        <f>85*28</f>
        <v>2380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3380.3</v>
      </c>
      <c r="G15" s="61">
        <v>0</v>
      </c>
      <c r="H15" s="61">
        <v>1387</v>
      </c>
      <c r="I15" s="61">
        <v>0</v>
      </c>
      <c r="J15" s="61">
        <v>1457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1800</v>
      </c>
      <c r="G18" s="61">
        <v>0</v>
      </c>
      <c r="H18" s="61">
        <v>0</v>
      </c>
      <c r="I18" s="61">
        <v>2950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5180.3</v>
      </c>
      <c r="G19" s="69">
        <f t="shared" si="1"/>
        <v>4480</v>
      </c>
      <c r="H19" s="69">
        <f t="shared" si="1"/>
        <v>3767</v>
      </c>
      <c r="I19" s="69">
        <f t="shared" si="1"/>
        <v>5330</v>
      </c>
      <c r="J19" s="69">
        <f t="shared" si="1"/>
        <v>3837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580.29999999999995</v>
      </c>
      <c r="G20" s="61">
        <v>0</v>
      </c>
      <c r="H20" s="61">
        <v>0</v>
      </c>
      <c r="I20" s="61">
        <v>730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4600</v>
      </c>
      <c r="G21" s="69">
        <f t="shared" si="2"/>
        <v>4480</v>
      </c>
      <c r="H21" s="69">
        <f t="shared" si="2"/>
        <v>3767</v>
      </c>
      <c r="I21" s="69">
        <f t="shared" si="2"/>
        <v>4600</v>
      </c>
      <c r="J21" s="69">
        <f t="shared" si="2"/>
        <v>3837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>
        <f>AVERAGE($B$21:F21)</f>
        <v>4525.8</v>
      </c>
      <c r="G22" s="77">
        <f>AVERAGE($B$21:G21)</f>
        <v>4518.166666666667</v>
      </c>
      <c r="H22" s="77">
        <f>AVERAGE($B$21:H21)</f>
        <v>4410.8571428571431</v>
      </c>
      <c r="I22" s="77">
        <f>AVERAGE($B$21:I21)</f>
        <v>4434.5</v>
      </c>
      <c r="J22" s="77">
        <f>AVERAGE($B$21:J21)</f>
        <v>4368.1111111111113</v>
      </c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15" sqref="J1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2300</v>
      </c>
      <c r="G5" s="57">
        <v>2300</v>
      </c>
      <c r="H5" s="57">
        <v>2300</v>
      </c>
      <c r="I5" s="57">
        <v>2300</v>
      </c>
      <c r="J5" s="57">
        <v>2300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57">
        <v>2550</v>
      </c>
      <c r="G12" s="57">
        <v>2550</v>
      </c>
      <c r="H12" s="57">
        <v>2550</v>
      </c>
      <c r="I12" s="57">
        <v>2550</v>
      </c>
      <c r="J12" s="57">
        <v>2550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4850</v>
      </c>
      <c r="G19" s="69">
        <f t="shared" si="0"/>
        <v>4850</v>
      </c>
      <c r="H19" s="69">
        <f t="shared" si="0"/>
        <v>4850</v>
      </c>
      <c r="I19" s="69">
        <f t="shared" si="0"/>
        <v>4850</v>
      </c>
      <c r="J19" s="69">
        <f t="shared" si="0"/>
        <v>4850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250</v>
      </c>
      <c r="G20" s="61">
        <v>250</v>
      </c>
      <c r="H20" s="61">
        <v>250</v>
      </c>
      <c r="I20" s="61">
        <v>250</v>
      </c>
      <c r="J20" s="61">
        <v>250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>
        <f>AVERAGE($C$21:I21)</f>
        <v>4600</v>
      </c>
      <c r="J22" s="77">
        <f>AVERAGE($C$21:J21)</f>
        <v>4600</v>
      </c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12" sqref="J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2">
        <v>4650</v>
      </c>
      <c r="G12" s="172">
        <v>4500</v>
      </c>
      <c r="H12" s="172">
        <v>4650</v>
      </c>
      <c r="I12" s="172">
        <v>4650</v>
      </c>
      <c r="J12" s="172">
        <v>4500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4650</v>
      </c>
      <c r="G19" s="69">
        <f t="shared" si="1"/>
        <v>4500</v>
      </c>
      <c r="H19" s="69">
        <f t="shared" si="1"/>
        <v>4650</v>
      </c>
      <c r="I19" s="69">
        <f t="shared" si="1"/>
        <v>4650</v>
      </c>
      <c r="J19" s="69">
        <f t="shared" si="1"/>
        <v>4500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50</v>
      </c>
      <c r="G20" s="61">
        <v>0</v>
      </c>
      <c r="H20" s="61">
        <v>50</v>
      </c>
      <c r="I20" s="61">
        <v>50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4500</v>
      </c>
      <c r="H21" s="69">
        <f t="shared" si="2"/>
        <v>4600</v>
      </c>
      <c r="I21" s="69">
        <f t="shared" si="2"/>
        <v>4600</v>
      </c>
      <c r="J21" s="69">
        <f t="shared" si="2"/>
        <v>4500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4583.333333333333</v>
      </c>
      <c r="H22" s="77">
        <f>AVERAGE($B$21:H21)</f>
        <v>4585.7142857142853</v>
      </c>
      <c r="I22" s="77">
        <f>AVERAGE($B$21:I21)</f>
        <v>4587.5</v>
      </c>
      <c r="J22" s="77">
        <f>AVERAGE($B$21:J21)</f>
        <v>4577.7777777777774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f>1614.3+3.9</f>
        <v>1618.2</v>
      </c>
      <c r="G5" s="57">
        <f>1614.3+3.9</f>
        <v>1618.2</v>
      </c>
      <c r="H5" s="57">
        <f>1614.3+3.9</f>
        <v>1618.2</v>
      </c>
      <c r="I5" s="57">
        <f>1614.3+3.9</f>
        <v>1618.2</v>
      </c>
      <c r="J5" s="57">
        <f>1614.3+3.9</f>
        <v>1618.2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477.48</v>
      </c>
      <c r="G6" s="57">
        <v>477.48</v>
      </c>
      <c r="H6" s="57">
        <v>477.48</v>
      </c>
      <c r="I6" s="57">
        <v>477.48</v>
      </c>
      <c r="J6" s="57">
        <v>477.48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440.52</v>
      </c>
      <c r="G7" s="57">
        <v>463.37</v>
      </c>
      <c r="H7" s="57">
        <v>369.96</v>
      </c>
      <c r="I7" s="57">
        <v>224.45</v>
      </c>
      <c r="J7" s="57">
        <v>408.34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86.2</v>
      </c>
      <c r="G9" s="57">
        <v>86.2</v>
      </c>
      <c r="H9" s="57">
        <v>86.2</v>
      </c>
      <c r="I9" s="57">
        <f>86.2+30.4</f>
        <v>116.6</v>
      </c>
      <c r="J9" s="57">
        <f>86.2+30.4</f>
        <v>116.6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f>425+229.99+259.79+357.35</f>
        <v>1272.1300000000001</v>
      </c>
      <c r="G10" s="57">
        <f>425+229.99+267.38+359.26</f>
        <v>1281.6300000000001</v>
      </c>
      <c r="H10" s="57">
        <f>404.42+425+229.99+266.37+404.42</f>
        <v>1730.2000000000003</v>
      </c>
      <c r="I10" s="57">
        <f>425+229.99+246.89+17.63</f>
        <v>919.51</v>
      </c>
      <c r="J10" s="57">
        <f>425+266.89+249.99+428.72</f>
        <v>1370.6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3814.6099999999997</v>
      </c>
      <c r="E19" s="69">
        <f t="shared" si="1"/>
        <v>4229.76</v>
      </c>
      <c r="F19" s="69">
        <f t="shared" si="1"/>
        <v>3894.53</v>
      </c>
      <c r="G19" s="69">
        <f t="shared" si="1"/>
        <v>3926.88</v>
      </c>
      <c r="H19" s="69">
        <f t="shared" si="1"/>
        <v>4282.0400000000009</v>
      </c>
      <c r="I19" s="69">
        <f t="shared" si="1"/>
        <v>3356.24</v>
      </c>
      <c r="J19" s="69">
        <f t="shared" si="1"/>
        <v>3991.2200000000003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3809.0899999999997</v>
      </c>
      <c r="E21" s="69">
        <f t="shared" si="2"/>
        <v>4229.76</v>
      </c>
      <c r="F21" s="69">
        <f t="shared" si="2"/>
        <v>3894.53</v>
      </c>
      <c r="G21" s="69">
        <f t="shared" si="2"/>
        <v>3926.88</v>
      </c>
      <c r="H21" s="69">
        <f t="shared" si="2"/>
        <v>4282.0400000000009</v>
      </c>
      <c r="I21" s="69">
        <f t="shared" si="2"/>
        <v>3356.24</v>
      </c>
      <c r="J21" s="69">
        <f t="shared" si="2"/>
        <v>3991.2200000000003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>
        <f>AVERAGE($B$21:F21)</f>
        <v>3942.5639999999999</v>
      </c>
      <c r="G22" s="77">
        <f>AVERAGE($B$21:G21)</f>
        <v>3939.9500000000003</v>
      </c>
      <c r="H22" s="77">
        <f>AVERAGE($B$21:H21)</f>
        <v>3988.82</v>
      </c>
      <c r="I22" s="77">
        <f>AVERAGE($B$21:I21)</f>
        <v>3909.7475000000004</v>
      </c>
      <c r="J22" s="77">
        <f>AVERAGE($B$21:J21)</f>
        <v>3918.8000000000006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61">
        <v>1950</v>
      </c>
      <c r="G12" s="61">
        <v>1950</v>
      </c>
      <c r="H12" s="61">
        <v>1950</v>
      </c>
      <c r="I12" s="61">
        <v>1950</v>
      </c>
      <c r="J12" s="61">
        <v>1950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f>1606.47+643.53+150</f>
        <v>2400</v>
      </c>
      <c r="G13" s="172">
        <f>430+170+950+660.4+104.6</f>
        <v>2315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4350</v>
      </c>
      <c r="G19" s="69">
        <f t="shared" si="1"/>
        <v>4265</v>
      </c>
      <c r="H19" s="69">
        <f t="shared" si="1"/>
        <v>1950</v>
      </c>
      <c r="I19" s="69">
        <f t="shared" si="1"/>
        <v>1950</v>
      </c>
      <c r="J19" s="69">
        <f t="shared" si="1"/>
        <v>1950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4350</v>
      </c>
      <c r="G21" s="69">
        <f t="shared" si="2"/>
        <v>4265</v>
      </c>
      <c r="H21" s="69">
        <f t="shared" si="2"/>
        <v>1950</v>
      </c>
      <c r="I21" s="69">
        <f t="shared" si="2"/>
        <v>1950</v>
      </c>
      <c r="J21" s="69">
        <f t="shared" si="2"/>
        <v>1950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>
        <f>AVERAGE($B$21:F21)</f>
        <v>2943.91</v>
      </c>
      <c r="G22" s="77">
        <f>AVERAGE($B$21:G21)</f>
        <v>3164.0916666666667</v>
      </c>
      <c r="H22" s="77">
        <f>AVERAGE($B$21:H21)</f>
        <v>2990.65</v>
      </c>
      <c r="I22" s="77">
        <f>AVERAGE($B$21:I21)</f>
        <v>2860.5687499999999</v>
      </c>
      <c r="J22" s="77">
        <f>AVERAGE($B$21:J21)</f>
        <v>2759.3944444444442</v>
      </c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3250</v>
      </c>
      <c r="G5" s="130">
        <v>3250</v>
      </c>
      <c r="H5" s="130">
        <v>3250</v>
      </c>
      <c r="I5" s="130">
        <v>3250</v>
      </c>
      <c r="J5" s="130">
        <v>3250</v>
      </c>
      <c r="K5" s="130">
        <v>0</v>
      </c>
      <c r="L5" s="130">
        <v>0</v>
      </c>
      <c r="M5" s="131">
        <v>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378.39</v>
      </c>
      <c r="I7" s="130">
        <f>313.42+325.85</f>
        <v>639.27</v>
      </c>
      <c r="J7" s="130">
        <v>366.68</v>
      </c>
      <c r="K7" s="130">
        <v>0</v>
      </c>
      <c r="L7" s="130">
        <v>0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f>163.99+182.4</f>
        <v>346.39</v>
      </c>
      <c r="G10" s="130">
        <f>147.54+182.85</f>
        <v>330.39</v>
      </c>
      <c r="H10" s="130">
        <f>191.82+163.99</f>
        <v>355.81</v>
      </c>
      <c r="I10" s="130">
        <f>181.44+169.19</f>
        <v>350.63</v>
      </c>
      <c r="J10" s="130">
        <f>163.99+257.8</f>
        <v>421.79</v>
      </c>
      <c r="K10" s="130">
        <v>0</v>
      </c>
      <c r="L10" s="130">
        <v>0</v>
      </c>
      <c r="M10" s="131">
        <v>0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218.4</v>
      </c>
      <c r="G15" s="133">
        <f>186.3</f>
        <v>186.3</v>
      </c>
      <c r="H15" s="133">
        <v>553</v>
      </c>
      <c r="I15" s="133">
        <v>360</v>
      </c>
      <c r="J15" s="133">
        <f>172.5+36.6+23.9+131.6+50</f>
        <v>414.6</v>
      </c>
      <c r="K15" s="133">
        <v>0</v>
      </c>
      <c r="L15" s="133">
        <v>0</v>
      </c>
      <c r="M15" s="134">
        <v>0</v>
      </c>
    </row>
    <row r="16" spans="1:13" s="15" customFormat="1" ht="15" customHeight="1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4" ht="15" customHeight="1" thickBot="1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3814.79</v>
      </c>
      <c r="G19" s="138">
        <f t="shared" si="1"/>
        <v>3766.69</v>
      </c>
      <c r="H19" s="138">
        <f t="shared" si="1"/>
        <v>4537.2</v>
      </c>
      <c r="I19" s="138">
        <f t="shared" si="1"/>
        <v>4599.8999999999996</v>
      </c>
      <c r="J19" s="138">
        <f t="shared" si="1"/>
        <v>4453.07</v>
      </c>
      <c r="K19" s="138">
        <f t="shared" si="1"/>
        <v>0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23.5</v>
      </c>
      <c r="G20" s="133">
        <v>0</v>
      </c>
      <c r="H20" s="133">
        <v>23.9</v>
      </c>
      <c r="I20" s="133">
        <v>57.54</v>
      </c>
      <c r="J20" s="133">
        <v>36.6</v>
      </c>
      <c r="K20" s="133">
        <v>0</v>
      </c>
      <c r="L20" s="133">
        <v>0</v>
      </c>
      <c r="M20" s="134">
        <v>0</v>
      </c>
    </row>
    <row r="21" spans="1:14" ht="15" customHeight="1" thickBot="1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3791.29</v>
      </c>
      <c r="G21" s="138">
        <f t="shared" si="2"/>
        <v>3766.69</v>
      </c>
      <c r="H21" s="138">
        <f t="shared" si="2"/>
        <v>4513.3</v>
      </c>
      <c r="I21" s="138">
        <f t="shared" si="2"/>
        <v>4542.3599999999997</v>
      </c>
      <c r="J21" s="138">
        <f t="shared" si="2"/>
        <v>4416.4699999999993</v>
      </c>
      <c r="K21" s="138">
        <f t="shared" si="2"/>
        <v>0</v>
      </c>
      <c r="L21" s="138">
        <f t="shared" si="2"/>
        <v>0</v>
      </c>
      <c r="M21" s="138">
        <f t="shared" si="2"/>
        <v>0</v>
      </c>
    </row>
    <row r="22" spans="1:14" ht="15" customHeight="1" thickBot="1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77">
        <f>AVERAGE($B$21:F21)</f>
        <v>3257.4659999999994</v>
      </c>
      <c r="G22" s="77">
        <f>AVERAGE($B$21:G21)</f>
        <v>3342.3366666666661</v>
      </c>
      <c r="H22" s="77">
        <f>AVERAGE($B$21:H21)</f>
        <v>3509.6171428571424</v>
      </c>
      <c r="I22" s="77">
        <f>AVERAGE($B$21:I21)</f>
        <v>3638.7099999999996</v>
      </c>
      <c r="J22" s="77">
        <f>AVERAGE($B$21:J21)</f>
        <v>3725.1277777777773</v>
      </c>
      <c r="K22" s="141"/>
      <c r="L22" s="141"/>
      <c r="M22" s="142"/>
    </row>
    <row r="23" spans="1:14" ht="15" customHeight="1" thickBot="1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2500</v>
      </c>
      <c r="G5" s="57">
        <v>2500</v>
      </c>
      <c r="H5" s="57">
        <v>2500</v>
      </c>
      <c r="I5" s="57">
        <v>2500</v>
      </c>
      <c r="J5" s="57">
        <v>2500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61">
        <v>2061.5</v>
      </c>
      <c r="G12" s="57">
        <v>1995</v>
      </c>
      <c r="H12" s="172">
        <v>2061.5</v>
      </c>
      <c r="I12" s="172">
        <v>2061.5</v>
      </c>
      <c r="J12" s="57">
        <v>1995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45</v>
      </c>
      <c r="G15" s="61">
        <v>105.2</v>
      </c>
      <c r="H15" s="61">
        <v>45.8</v>
      </c>
      <c r="I15" s="61">
        <v>42.9</v>
      </c>
      <c r="J15" s="61">
        <v>108.5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4606.5</v>
      </c>
      <c r="G19" s="69">
        <f t="shared" si="0"/>
        <v>4600.2</v>
      </c>
      <c r="H19" s="69">
        <f t="shared" si="0"/>
        <v>4607.3</v>
      </c>
      <c r="I19" s="69">
        <f t="shared" si="0"/>
        <v>4604.3999999999996</v>
      </c>
      <c r="J19" s="69">
        <f t="shared" si="0"/>
        <v>4603.5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6.5</v>
      </c>
      <c r="G20" s="61">
        <v>0.2</v>
      </c>
      <c r="H20" s="61">
        <v>7.3</v>
      </c>
      <c r="I20" s="61">
        <v>4.4000000000000004</v>
      </c>
      <c r="J20" s="61">
        <v>3.5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>
        <f>AVERAGE($C$21:I21)</f>
        <v>4600</v>
      </c>
      <c r="J22" s="77">
        <f>AVERAGE($C$21:J21)</f>
        <v>4600</v>
      </c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17" sqref="J17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2">
        <v>5583.1</v>
      </c>
      <c r="G12" s="57">
        <v>5403</v>
      </c>
      <c r="H12" s="172">
        <f>2700.1+2883</f>
        <v>5583.1</v>
      </c>
      <c r="I12" s="172">
        <f>2700.1+2883</f>
        <v>5583.1</v>
      </c>
      <c r="J12" s="172">
        <f>2613+2790</f>
        <v>5403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5583.1</v>
      </c>
      <c r="G19" s="69">
        <f t="shared" si="0"/>
        <v>5403</v>
      </c>
      <c r="H19" s="69">
        <f t="shared" si="0"/>
        <v>5583.1</v>
      </c>
      <c r="I19" s="69">
        <f t="shared" si="0"/>
        <v>5583.1</v>
      </c>
      <c r="J19" s="69">
        <f t="shared" si="0"/>
        <v>5403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983.1</v>
      </c>
      <c r="G20" s="61">
        <v>803</v>
      </c>
      <c r="H20" s="61">
        <v>983.1</v>
      </c>
      <c r="I20" s="61">
        <v>983.1</v>
      </c>
      <c r="J20" s="61">
        <v>803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>
        <f>AVERAGE($B$21:F21)</f>
        <v>4529.0160000000005</v>
      </c>
      <c r="G22" s="77">
        <f>AVERAGE($B$21:G21)</f>
        <v>4540.8466666666673</v>
      </c>
      <c r="H22" s="77">
        <f>AVERAGE($B$21:H21)</f>
        <v>4549.2971428571427</v>
      </c>
      <c r="I22" s="77">
        <f>AVERAGE($B$21:I21)</f>
        <v>4555.6350000000002</v>
      </c>
      <c r="J22" s="77">
        <f>AVERAGE($B$21:J21)</f>
        <v>4560.5644444444442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5"/>
  <sheetViews>
    <sheetView zoomScaleNormal="100" workbookViewId="0">
      <selection activeCell="D20" sqref="D20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98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3" t="s">
        <v>11</v>
      </c>
    </row>
    <row r="4" spans="1:13" s="58" customFormat="1" ht="11.25">
      <c r="A4" s="19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3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4" ht="21.75" thickBot="1">
      <c r="A2" s="178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1291.3900000000001</v>
      </c>
      <c r="G5" s="96">
        <v>1291.3900000000001</v>
      </c>
      <c r="H5" s="96">
        <v>1291.3900000000001</v>
      </c>
      <c r="I5" s="96">
        <v>1291.3900000000001</v>
      </c>
      <c r="J5" s="96">
        <v>1291.3900000000001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f>2026.56-F5-F7-F9</f>
        <v>590.22999999999979</v>
      </c>
      <c r="G6" s="96">
        <f>1901.75-G5-G9</f>
        <v>511.53999999999991</v>
      </c>
      <c r="H6" s="96">
        <f>1901.34-H5-H9</f>
        <v>511.12999999999982</v>
      </c>
      <c r="I6" s="96">
        <f>1897.48-I5-I9</f>
        <v>507.26999999999992</v>
      </c>
      <c r="J6" s="96">
        <f>1798.66-J5</f>
        <v>507.27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46.12</v>
      </c>
      <c r="G7" s="96">
        <f>55.34+22.89</f>
        <v>78.23</v>
      </c>
      <c r="H7" s="96">
        <v>23.71</v>
      </c>
      <c r="I7" s="96">
        <v>24.35</v>
      </c>
      <c r="J7" s="96">
        <f>16.97+1.58</f>
        <v>18.549999999999997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98.82</v>
      </c>
      <c r="G9" s="96">
        <v>98.82</v>
      </c>
      <c r="H9" s="96">
        <v>98.82</v>
      </c>
      <c r="I9" s="96">
        <v>98.82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2697</v>
      </c>
      <c r="G12" s="98">
        <v>2610</v>
      </c>
      <c r="H12" s="98">
        <v>2697</v>
      </c>
      <c r="I12" s="98">
        <v>2697</v>
      </c>
      <c r="J12" s="98">
        <v>2610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4723.5599999999995</v>
      </c>
      <c r="G19" s="101">
        <f t="shared" si="0"/>
        <v>4589.9799999999996</v>
      </c>
      <c r="H19" s="101">
        <f t="shared" si="0"/>
        <v>4622.05</v>
      </c>
      <c r="I19" s="101">
        <f t="shared" si="0"/>
        <v>4618.83</v>
      </c>
      <c r="J19" s="101">
        <f t="shared" si="0"/>
        <v>4427.21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123.56</v>
      </c>
      <c r="G20" s="98">
        <v>0</v>
      </c>
      <c r="H20" s="98">
        <v>22.05</v>
      </c>
      <c r="I20" s="98">
        <v>18.829999999999998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4599.9999999999991</v>
      </c>
      <c r="G21" s="101">
        <f t="shared" si="1"/>
        <v>4589.9799999999996</v>
      </c>
      <c r="H21" s="101">
        <f t="shared" si="1"/>
        <v>4600</v>
      </c>
      <c r="I21" s="101">
        <f t="shared" si="1"/>
        <v>4600</v>
      </c>
      <c r="J21" s="101">
        <f t="shared" si="1"/>
        <v>4427.21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>
        <f>AVERAGE($B$21:F21)</f>
        <v>4467.6660000000002</v>
      </c>
      <c r="G22" s="111">
        <f>AVERAGE($B$21:G21)</f>
        <v>4488.0516666666672</v>
      </c>
      <c r="H22" s="111">
        <f>AVERAGE($B$21:H21)</f>
        <v>4504.0442857142862</v>
      </c>
      <c r="I22" s="111">
        <f>AVERAGE($B$21:I21)</f>
        <v>4516.0387499999997</v>
      </c>
      <c r="J22" s="111">
        <f>AVERAGE($B$21:J21)</f>
        <v>4506.1688888888884</v>
      </c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82</v>
      </c>
    </row>
    <row r="26" spans="1:13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1" sqref="J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 t="shared" ref="B12:J12" si="0">3300+1400</f>
        <v>4700</v>
      </c>
      <c r="C12" s="61">
        <f t="shared" si="0"/>
        <v>4700</v>
      </c>
      <c r="D12" s="61">
        <f t="shared" si="0"/>
        <v>4700</v>
      </c>
      <c r="E12" s="61">
        <f t="shared" si="0"/>
        <v>4700</v>
      </c>
      <c r="F12" s="61">
        <f t="shared" si="0"/>
        <v>4700</v>
      </c>
      <c r="G12" s="61">
        <f t="shared" si="0"/>
        <v>4700</v>
      </c>
      <c r="H12" s="61">
        <f t="shared" si="0"/>
        <v>4700</v>
      </c>
      <c r="I12" s="61">
        <f t="shared" si="0"/>
        <v>4700</v>
      </c>
      <c r="J12" s="61">
        <f t="shared" si="0"/>
        <v>4700</v>
      </c>
      <c r="K12" s="172">
        <v>0</v>
      </c>
      <c r="L12" s="172">
        <v>0</v>
      </c>
      <c r="M12" s="173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4700</v>
      </c>
      <c r="C19" s="69">
        <f>SUM(C5:C18)</f>
        <v>4700</v>
      </c>
      <c r="D19" s="69">
        <f t="shared" ref="D19:M19" si="2">SUM(D5:D18)</f>
        <v>4700</v>
      </c>
      <c r="E19" s="69">
        <f t="shared" si="2"/>
        <v>4700</v>
      </c>
      <c r="F19" s="69">
        <f t="shared" si="2"/>
        <v>4700</v>
      </c>
      <c r="G19" s="69">
        <f t="shared" si="2"/>
        <v>4700</v>
      </c>
      <c r="H19" s="69">
        <f t="shared" si="2"/>
        <v>4700</v>
      </c>
      <c r="I19" s="69">
        <f t="shared" si="2"/>
        <v>4700</v>
      </c>
      <c r="J19" s="69">
        <f t="shared" si="2"/>
        <v>4700</v>
      </c>
      <c r="K19" s="69">
        <f t="shared" si="2"/>
        <v>0</v>
      </c>
      <c r="L19" s="69">
        <f t="shared" si="2"/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100</v>
      </c>
      <c r="H20" s="61">
        <v>100</v>
      </c>
      <c r="I20" s="61">
        <v>100</v>
      </c>
      <c r="J20" s="61">
        <v>100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3">D19-D20</f>
        <v>4600</v>
      </c>
      <c r="E21" s="69">
        <f t="shared" si="3"/>
        <v>4600</v>
      </c>
      <c r="F21" s="69">
        <f t="shared" si="3"/>
        <v>4600</v>
      </c>
      <c r="G21" s="69">
        <f t="shared" si="3"/>
        <v>4600</v>
      </c>
      <c r="H21" s="69">
        <f t="shared" si="3"/>
        <v>4600</v>
      </c>
      <c r="I21" s="69">
        <f t="shared" si="3"/>
        <v>4600</v>
      </c>
      <c r="J21" s="69">
        <f t="shared" si="3"/>
        <v>4600</v>
      </c>
      <c r="K21" s="69">
        <f t="shared" si="3"/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4600</v>
      </c>
      <c r="H22" s="77">
        <f>AVERAGE($B$21:H21)</f>
        <v>4600</v>
      </c>
      <c r="I22" s="77">
        <f>AVERAGE($B$21:I21)</f>
        <v>4600</v>
      </c>
      <c r="J22" s="77">
        <f>AVERAGE($B$21:J21)</f>
        <v>4600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J16" sqref="J16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2">
        <v>4500</v>
      </c>
      <c r="G12" s="172">
        <v>4500</v>
      </c>
      <c r="H12" s="172">
        <v>4500</v>
      </c>
      <c r="I12" s="172">
        <v>4500</v>
      </c>
      <c r="J12" s="172">
        <v>4500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4500</v>
      </c>
      <c r="G19" s="69">
        <f t="shared" si="1"/>
        <v>4500</v>
      </c>
      <c r="H19" s="69">
        <f t="shared" si="1"/>
        <v>4500</v>
      </c>
      <c r="I19" s="69">
        <f t="shared" si="1"/>
        <v>4500</v>
      </c>
      <c r="J19" s="69">
        <f t="shared" si="1"/>
        <v>4500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4500</v>
      </c>
      <c r="G21" s="69">
        <f t="shared" si="2"/>
        <v>4500</v>
      </c>
      <c r="H21" s="69">
        <f t="shared" si="2"/>
        <v>4500</v>
      </c>
      <c r="I21" s="69">
        <f t="shared" si="2"/>
        <v>4500</v>
      </c>
      <c r="J21" s="69">
        <f t="shared" si="2"/>
        <v>4500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>
        <f>AVERAGE($B$21:F21)</f>
        <v>4548</v>
      </c>
      <c r="G22" s="77">
        <f>AVERAGE($B$21:G21)</f>
        <v>4540</v>
      </c>
      <c r="H22" s="77">
        <f>AVERAGE($B$21:H21)</f>
        <v>4534.2857142857147</v>
      </c>
      <c r="I22" s="77">
        <f>AVERAGE($B$21:I21)</f>
        <v>4530</v>
      </c>
      <c r="J22" s="77">
        <f>AVERAGE($B$21:J21)</f>
        <v>4526.666666666667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94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94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94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94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94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94">
        <v>0</v>
      </c>
      <c r="M10" s="94">
        <v>0</v>
      </c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95">
        <v>0</v>
      </c>
      <c r="M11" s="95">
        <v>0</v>
      </c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2">
        <v>4800</v>
      </c>
      <c r="E12" s="172">
        <v>4800</v>
      </c>
      <c r="F12" s="172">
        <v>4800</v>
      </c>
      <c r="G12" s="172">
        <v>4800</v>
      </c>
      <c r="H12" s="172">
        <v>4800</v>
      </c>
      <c r="I12" s="172">
        <v>4800</v>
      </c>
      <c r="J12" s="172">
        <v>4800</v>
      </c>
      <c r="K12" s="172">
        <v>0</v>
      </c>
      <c r="L12" s="173">
        <v>0</v>
      </c>
      <c r="M12" s="95">
        <v>0</v>
      </c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3">
        <v>0</v>
      </c>
      <c r="M13" s="173">
        <v>0</v>
      </c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3">
        <v>0</v>
      </c>
      <c r="M14" s="173">
        <v>0</v>
      </c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95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3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3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95">
        <v>0</v>
      </c>
      <c r="M18" s="95">
        <v>0</v>
      </c>
    </row>
    <row r="19" spans="1:13" ht="15" customHeight="1" thickBot="1">
      <c r="A19" s="67" t="s">
        <v>34</v>
      </c>
      <c r="B19" s="69">
        <f t="shared" ref="B19:E19" si="0">SUM(B5:B18)</f>
        <v>4800</v>
      </c>
      <c r="C19" s="69" t="s">
        <v>35</v>
      </c>
      <c r="D19" s="69">
        <f t="shared" si="0"/>
        <v>4800</v>
      </c>
      <c r="E19" s="69">
        <f t="shared" si="0"/>
        <v>4800</v>
      </c>
      <c r="F19" s="69">
        <f t="shared" ref="F19:L19" si="1">SUM(F5:F18)</f>
        <v>4800</v>
      </c>
      <c r="G19" s="69">
        <f t="shared" si="1"/>
        <v>4800</v>
      </c>
      <c r="H19" s="69">
        <f t="shared" si="1"/>
        <v>4800</v>
      </c>
      <c r="I19" s="69">
        <f t="shared" si="1"/>
        <v>4800</v>
      </c>
      <c r="J19" s="69">
        <f t="shared" si="1"/>
        <v>4800</v>
      </c>
      <c r="K19" s="69">
        <f t="shared" si="1"/>
        <v>0</v>
      </c>
      <c r="L19" s="69">
        <f t="shared" si="1"/>
        <v>0</v>
      </c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116">
        <v>200</v>
      </c>
      <c r="G20" s="116">
        <v>200</v>
      </c>
      <c r="H20" s="116">
        <v>200</v>
      </c>
      <c r="I20" s="116">
        <v>200</v>
      </c>
      <c r="J20" s="116">
        <v>200</v>
      </c>
      <c r="K20" s="61">
        <v>0</v>
      </c>
      <c r="L20" s="95">
        <v>0</v>
      </c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>
        <f t="shared" ref="F21:L21" si="2">F19-F20</f>
        <v>4600</v>
      </c>
      <c r="G21" s="69">
        <f t="shared" si="2"/>
        <v>4600</v>
      </c>
      <c r="H21" s="69">
        <f t="shared" si="2"/>
        <v>4600</v>
      </c>
      <c r="I21" s="69">
        <f t="shared" si="2"/>
        <v>4600</v>
      </c>
      <c r="J21" s="69">
        <f t="shared" si="2"/>
        <v>4600</v>
      </c>
      <c r="K21" s="69">
        <f t="shared" si="2"/>
        <v>0</v>
      </c>
      <c r="L21" s="69">
        <f t="shared" si="2"/>
        <v>0</v>
      </c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>
        <f>AVERAGE($B$21:F21)</f>
        <v>3680</v>
      </c>
      <c r="G22" s="77">
        <f>AVERAGE($B$21:G21)</f>
        <v>3833.3333333333335</v>
      </c>
      <c r="H22" s="77">
        <f>AVERAGE($B$21:H21)</f>
        <v>3942.8571428571427</v>
      </c>
      <c r="I22" s="77">
        <f>AVERAGE($B$21:I21)</f>
        <v>4025</v>
      </c>
      <c r="J22" s="77">
        <f>AVERAGE($B$21:J21)</f>
        <v>4088.8888888888887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J19" sqref="J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 t="s">
        <v>35</v>
      </c>
      <c r="J19" s="69" t="s">
        <v>35</v>
      </c>
      <c r="K19" s="69">
        <f t="shared" ref="K19:M19" si="0">SUM(K5:K18)</f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1">K19-K20</f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 t="shared" ref="B22:G22" si="2">AVERAGE(B21)</f>
        <v>0</v>
      </c>
      <c r="C22" s="77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ref="H22:I22" si="3">AVERAGE(H21)</f>
        <v>0</v>
      </c>
      <c r="I22" s="77">
        <f t="shared" si="3"/>
        <v>0</v>
      </c>
      <c r="J22" s="77">
        <f t="shared" ref="J22" si="4">AVERAGE(J21)</f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700</v>
      </c>
      <c r="K5" s="23">
        <v>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2170</v>
      </c>
      <c r="G12" s="25">
        <v>2100</v>
      </c>
      <c r="H12" s="25">
        <v>2170</v>
      </c>
      <c r="I12" s="24">
        <v>2170</v>
      </c>
      <c r="J12" s="25">
        <v>2100</v>
      </c>
      <c r="K12" s="25">
        <v>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2170</v>
      </c>
      <c r="G19" s="22">
        <f t="shared" si="0"/>
        <v>2100</v>
      </c>
      <c r="H19" s="22">
        <f t="shared" si="0"/>
        <v>2170</v>
      </c>
      <c r="I19" s="22">
        <f t="shared" si="0"/>
        <v>2170</v>
      </c>
      <c r="J19" s="22">
        <f t="shared" si="0"/>
        <v>2800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662.92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2170</v>
      </c>
      <c r="G21" s="22">
        <f t="shared" si="1"/>
        <v>2100</v>
      </c>
      <c r="H21" s="22">
        <f t="shared" si="1"/>
        <v>1507.08</v>
      </c>
      <c r="I21" s="22">
        <f t="shared" si="1"/>
        <v>2170</v>
      </c>
      <c r="J21" s="22">
        <f t="shared" si="1"/>
        <v>2800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>
        <f>AVERAGE($B$21:F21)</f>
        <v>3380</v>
      </c>
      <c r="G22" s="53">
        <f>AVERAGE($B$21:G21)</f>
        <v>3166.6666666666665</v>
      </c>
      <c r="H22" s="53">
        <f>AVERAGE($B$21:H21)</f>
        <v>2929.5828571428574</v>
      </c>
      <c r="I22" s="53">
        <f>AVERAGE($B$21:I21)</f>
        <v>2834.6350000000002</v>
      </c>
      <c r="J22" s="53">
        <f>AVERAGE($B$21:J21)</f>
        <v>2830.7866666666669</v>
      </c>
      <c r="K22" s="53"/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19" sqref="J19:J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 t="s">
        <v>35</v>
      </c>
      <c r="J19" s="69" t="s">
        <v>35</v>
      </c>
      <c r="K19" s="69">
        <f t="shared" ref="K19:M19" si="0">SUM(K5:K18)</f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1">K19-K20</f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77">
        <f t="shared" ref="B22:G22" si="2">AVERAGE(B21)</f>
        <v>0</v>
      </c>
      <c r="C22" s="77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ref="H22:I22" si="3">AVERAGE(H21)</f>
        <v>0</v>
      </c>
      <c r="I22" s="77">
        <f t="shared" si="3"/>
        <v>0</v>
      </c>
      <c r="J22" s="77">
        <f t="shared" ref="J22" si="4">AVERAGE(J21)</f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J21" sqref="J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700</v>
      </c>
      <c r="G5" s="96">
        <v>700</v>
      </c>
      <c r="H5" s="96">
        <v>700</v>
      </c>
      <c r="I5" s="96">
        <v>700</v>
      </c>
      <c r="J5" s="96">
        <v>700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123.29</v>
      </c>
      <c r="G7" s="96">
        <v>126.36</v>
      </c>
      <c r="H7" s="96">
        <v>126.34</v>
      </c>
      <c r="I7" s="96">
        <v>89.96</v>
      </c>
      <c r="J7" s="96">
        <v>121.54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61.95</v>
      </c>
      <c r="G8" s="96">
        <v>61.95</v>
      </c>
      <c r="H8" s="96">
        <v>61.95</v>
      </c>
      <c r="I8" s="96">
        <v>69.06</v>
      </c>
      <c r="J8" s="96">
        <v>66.12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2686.67</v>
      </c>
      <c r="G12" s="96">
        <v>2600</v>
      </c>
      <c r="H12" s="98">
        <v>2686.67</v>
      </c>
      <c r="I12" s="98">
        <v>2686.67</v>
      </c>
      <c r="J12" s="96">
        <v>2600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68.12</v>
      </c>
      <c r="G15" s="98">
        <v>0</v>
      </c>
      <c r="H15" s="98">
        <v>99.3</v>
      </c>
      <c r="I15" s="98">
        <v>118.42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480</v>
      </c>
      <c r="I18" s="98">
        <v>0</v>
      </c>
      <c r="J18" s="98">
        <v>280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3640.0299999999997</v>
      </c>
      <c r="G19" s="101">
        <f t="shared" si="0"/>
        <v>3488.31</v>
      </c>
      <c r="H19" s="101">
        <f t="shared" si="0"/>
        <v>4154.26</v>
      </c>
      <c r="I19" s="101">
        <f t="shared" si="0"/>
        <v>3664.11</v>
      </c>
      <c r="J19" s="101">
        <f t="shared" si="0"/>
        <v>3767.66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3640.0299999999997</v>
      </c>
      <c r="G21" s="101">
        <f t="shared" si="1"/>
        <v>3488.31</v>
      </c>
      <c r="H21" s="101">
        <f t="shared" si="1"/>
        <v>4154.26</v>
      </c>
      <c r="I21" s="101">
        <f t="shared" si="1"/>
        <v>3664.11</v>
      </c>
      <c r="J21" s="101">
        <f t="shared" si="1"/>
        <v>3767.66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>
        <f>AVERAGE($B$21:F21)</f>
        <v>3717.9059999999999</v>
      </c>
      <c r="G22" s="111">
        <f>AVERAGE($B$21:G21)</f>
        <v>3679.64</v>
      </c>
      <c r="H22" s="111">
        <f>AVERAGE($B$21:H21)</f>
        <v>3747.4428571428571</v>
      </c>
      <c r="I22" s="111">
        <f>AVERAGE($B$21:I21)</f>
        <v>3737.0262499999999</v>
      </c>
      <c r="J22" s="111">
        <f>AVERAGE($B$21:J21)</f>
        <v>3740.4299999999994</v>
      </c>
      <c r="K22" s="111"/>
      <c r="L22" s="111"/>
      <c r="M22" s="112"/>
    </row>
    <row r="23" spans="1:14" s="58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J18" sqref="J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 t="s">
        <v>35</v>
      </c>
      <c r="J19" s="69" t="s">
        <v>35</v>
      </c>
      <c r="K19" s="22">
        <f t="shared" ref="K19:M19" si="0">SUM(K5:K18)</f>
        <v>0</v>
      </c>
      <c r="L19" s="22">
        <f t="shared" si="0"/>
        <v>0</v>
      </c>
      <c r="M19" s="22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22">
        <f t="shared" ref="K21:M21" si="1">K19-K20</f>
        <v>0</v>
      </c>
      <c r="L21" s="22">
        <f t="shared" si="1"/>
        <v>0</v>
      </c>
      <c r="M21" s="22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53"/>
      <c r="L22" s="53"/>
      <c r="M22" s="54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13" sqref="J1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4650</v>
      </c>
      <c r="G12" s="96">
        <v>4500</v>
      </c>
      <c r="H12" s="98">
        <v>4650</v>
      </c>
      <c r="I12" s="98">
        <v>4650</v>
      </c>
      <c r="J12" s="98">
        <v>4500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4650</v>
      </c>
      <c r="G19" s="101">
        <f t="shared" si="0"/>
        <v>4500</v>
      </c>
      <c r="H19" s="101">
        <f t="shared" si="0"/>
        <v>4650</v>
      </c>
      <c r="I19" s="101">
        <f t="shared" si="0"/>
        <v>4650</v>
      </c>
      <c r="J19" s="101">
        <v>4500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50</v>
      </c>
      <c r="G20" s="98">
        <v>0</v>
      </c>
      <c r="H20" s="98">
        <v>50</v>
      </c>
      <c r="I20" s="98">
        <v>50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4600</v>
      </c>
      <c r="G21" s="101">
        <f t="shared" si="1"/>
        <v>4500</v>
      </c>
      <c r="H21" s="101">
        <f t="shared" si="1"/>
        <v>4600</v>
      </c>
      <c r="I21" s="101">
        <f t="shared" si="1"/>
        <v>4600</v>
      </c>
      <c r="J21" s="101">
        <f t="shared" si="1"/>
        <v>4500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>
        <f>AVERAGE($B$21:F21)</f>
        <v>4500</v>
      </c>
      <c r="G22" s="111">
        <f>AVERAGE($B$21:G21)</f>
        <v>4500</v>
      </c>
      <c r="H22" s="111">
        <f>AVERAGE($B$21:H21)</f>
        <v>4514.2857142857147</v>
      </c>
      <c r="I22" s="111">
        <f>AVERAGE($B$21:I21)</f>
        <v>4525</v>
      </c>
      <c r="J22" s="111">
        <f>AVERAGE($B$21:J21)</f>
        <v>4522.2222222222226</v>
      </c>
      <c r="K22" s="111"/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1" sqref="J21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1500</v>
      </c>
      <c r="G5" s="96">
        <v>1500</v>
      </c>
      <c r="H5" s="96">
        <v>1500</v>
      </c>
      <c r="I5" s="96">
        <v>1500</v>
      </c>
      <c r="J5" s="96">
        <v>1500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224.92</v>
      </c>
      <c r="G7" s="96">
        <v>245.07</v>
      </c>
      <c r="H7" s="96">
        <v>194.4</v>
      </c>
      <c r="I7" s="96">
        <v>135.01</v>
      </c>
      <c r="J7" s="96">
        <v>193.5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83.6</v>
      </c>
      <c r="G8" s="96">
        <v>83.6</v>
      </c>
      <c r="H8" s="96">
        <v>83.6</v>
      </c>
      <c r="I8" s="96">
        <v>83.6</v>
      </c>
      <c r="J8" s="96">
        <v>89.16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156.01</v>
      </c>
      <c r="G10" s="96">
        <v>175.56</v>
      </c>
      <c r="H10" s="96">
        <v>171.52</v>
      </c>
      <c r="I10" s="96">
        <v>146.91</v>
      </c>
      <c r="J10" s="96">
        <v>143.05000000000001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2800</v>
      </c>
      <c r="G12" s="98">
        <v>2800</v>
      </c>
      <c r="H12" s="98">
        <v>2800</v>
      </c>
      <c r="I12" s="98">
        <v>2800</v>
      </c>
      <c r="J12" s="98">
        <v>2800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4764.53</v>
      </c>
      <c r="G19" s="101">
        <f t="shared" si="1"/>
        <v>4804.2299999999996</v>
      </c>
      <c r="H19" s="101">
        <f t="shared" si="1"/>
        <v>4749.5200000000004</v>
      </c>
      <c r="I19" s="101">
        <f t="shared" si="1"/>
        <v>4665.5200000000004</v>
      </c>
      <c r="J19" s="101">
        <f t="shared" si="1"/>
        <v>4725.71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164.53</v>
      </c>
      <c r="G20" s="98">
        <v>204.23</v>
      </c>
      <c r="H20" s="98">
        <v>149.52000000000001</v>
      </c>
      <c r="I20" s="98">
        <v>65.52</v>
      </c>
      <c r="J20" s="98">
        <v>125.71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4600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>
        <f>AVERAGE($B$21:F21)</f>
        <v>4597.652</v>
      </c>
      <c r="G22" s="111">
        <f>AVERAGE($B$21:G21)</f>
        <v>4598.043333333334</v>
      </c>
      <c r="H22" s="111">
        <f>AVERAGE($B$21:H21)</f>
        <v>4598.3228571428572</v>
      </c>
      <c r="I22" s="111">
        <f>AVERAGE($B$21:I21)</f>
        <v>4598.5325000000003</v>
      </c>
      <c r="J22" s="111">
        <f>AVERAGE($B$21:J21)</f>
        <v>4598.695555555556</v>
      </c>
      <c r="K22" s="111"/>
      <c r="L22" s="111"/>
      <c r="M22" s="112"/>
    </row>
    <row r="23" spans="1:13" ht="13.5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5"/>
  <sheetViews>
    <sheetView topLeftCell="A4"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13" sqref="J1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2700</v>
      </c>
      <c r="G5" s="57">
        <v>2700</v>
      </c>
      <c r="H5" s="57">
        <v>2700</v>
      </c>
      <c r="I5" s="57">
        <v>2700</v>
      </c>
      <c r="J5" s="57">
        <v>2700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61">
        <v>1900</v>
      </c>
      <c r="G12" s="61">
        <v>1900</v>
      </c>
      <c r="H12" s="61">
        <v>1900</v>
      </c>
      <c r="I12" s="61">
        <v>1900</v>
      </c>
      <c r="J12" s="61">
        <v>1900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4600</v>
      </c>
      <c r="G19" s="69">
        <f t="shared" si="0"/>
        <v>4600</v>
      </c>
      <c r="H19" s="69">
        <f t="shared" si="0"/>
        <v>4600</v>
      </c>
      <c r="I19" s="69">
        <f t="shared" si="0"/>
        <v>4600</v>
      </c>
      <c r="J19" s="69">
        <f t="shared" si="0"/>
        <v>4600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>
        <f>AVERAGE($C$21:F21)</f>
        <v>4125</v>
      </c>
      <c r="G22" s="77">
        <f>AVERAGE($C$21:G21)</f>
        <v>4220</v>
      </c>
      <c r="H22" s="77">
        <f>AVERAGE($C$21:H21)</f>
        <v>4283.333333333333</v>
      </c>
      <c r="I22" s="77">
        <f>AVERAGE($C$21:I21)</f>
        <v>4328.5714285714284</v>
      </c>
      <c r="J22" s="77">
        <f>AVERAGE($C$21:J21)</f>
        <v>4362.5</v>
      </c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6"/>
  <sheetViews>
    <sheetView topLeftCell="A13" zoomScaleNormal="100" workbookViewId="0">
      <selection activeCell="D20" sqref="D20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85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2">
        <v>4800</v>
      </c>
      <c r="G12" s="57">
        <v>4640</v>
      </c>
      <c r="H12" s="172">
        <v>4960</v>
      </c>
      <c r="I12" s="61">
        <v>4800</v>
      </c>
      <c r="J12" s="61">
        <v>4800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4800</v>
      </c>
      <c r="G19" s="69">
        <f t="shared" si="0"/>
        <v>4640</v>
      </c>
      <c r="H19" s="69">
        <f t="shared" si="0"/>
        <v>4960</v>
      </c>
      <c r="I19" s="69">
        <f t="shared" si="0"/>
        <v>4800</v>
      </c>
      <c r="J19" s="69">
        <f t="shared" si="0"/>
        <v>4800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200</v>
      </c>
      <c r="G20" s="61">
        <v>40</v>
      </c>
      <c r="H20" s="61">
        <v>360</v>
      </c>
      <c r="I20" s="61">
        <v>200</v>
      </c>
      <c r="J20" s="61">
        <v>200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>
        <f>AVERAGE($C$21:E21)</f>
        <v>4346.666666666667</v>
      </c>
      <c r="F22" s="77">
        <f>AVERAGE($C$21:F21)</f>
        <v>4410</v>
      </c>
      <c r="G22" s="77">
        <f>AVERAGE($C$21:G21)</f>
        <v>4448</v>
      </c>
      <c r="H22" s="77">
        <f>AVERAGE($C$21:H21)</f>
        <v>4473.333333333333</v>
      </c>
      <c r="I22" s="77">
        <f>AVERAGE($C$21:I21)</f>
        <v>4491.4285714285716</v>
      </c>
      <c r="J22" s="77">
        <f>AVERAGE($C$21:J21)</f>
        <v>4505</v>
      </c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430</v>
      </c>
      <c r="G5" s="96">
        <v>430</v>
      </c>
      <c r="H5" s="96">
        <v>430</v>
      </c>
      <c r="I5" s="96">
        <v>430</v>
      </c>
      <c r="J5" s="96">
        <v>500</v>
      </c>
      <c r="K5" s="96">
        <v>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666.52</v>
      </c>
      <c r="G6" s="96">
        <v>667.4</v>
      </c>
      <c r="H6" s="96">
        <v>666.96</v>
      </c>
      <c r="I6" s="96">
        <v>666.52</v>
      </c>
      <c r="J6" s="96">
        <v>728.52</v>
      </c>
      <c r="K6" s="96">
        <v>0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85</v>
      </c>
      <c r="G9" s="96">
        <v>85</v>
      </c>
      <c r="H9" s="96">
        <v>85</v>
      </c>
      <c r="I9" s="96">
        <v>85</v>
      </c>
      <c r="J9" s="96">
        <v>85</v>
      </c>
      <c r="K9" s="96">
        <v>0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3520</v>
      </c>
      <c r="G12" s="98">
        <v>3600</v>
      </c>
      <c r="H12" s="98">
        <v>3600</v>
      </c>
      <c r="I12" s="98">
        <f>1360+2160</f>
        <v>3520</v>
      </c>
      <c r="J12" s="98">
        <f>1920+1680</f>
        <v>3600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4701.5200000000004</v>
      </c>
      <c r="G19" s="101">
        <f t="shared" si="0"/>
        <v>4782.3999999999996</v>
      </c>
      <c r="H19" s="101">
        <f t="shared" si="0"/>
        <v>4781.96</v>
      </c>
      <c r="I19" s="101">
        <f t="shared" si="0"/>
        <v>4701.5200000000004</v>
      </c>
      <c r="J19" s="101">
        <f t="shared" si="0"/>
        <v>4913.5200000000004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101.52</v>
      </c>
      <c r="G20" s="98">
        <v>182.4</v>
      </c>
      <c r="H20" s="98">
        <v>181.96</v>
      </c>
      <c r="I20" s="98">
        <v>101.52</v>
      </c>
      <c r="J20" s="98">
        <v>313.52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4600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J22" sqref="J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5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156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206.42</v>
      </c>
      <c r="G10" s="96">
        <v>0</v>
      </c>
      <c r="H10" s="96">
        <v>191.29</v>
      </c>
      <c r="I10" s="96">
        <v>211.32</v>
      </c>
      <c r="J10" s="96">
        <v>205.71</v>
      </c>
      <c r="K10" s="96">
        <v>0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1652</v>
      </c>
      <c r="G13" s="98">
        <f>1060+70</f>
        <v>1130</v>
      </c>
      <c r="H13" s="98">
        <f>895+505</f>
        <v>1400</v>
      </c>
      <c r="I13" s="98">
        <f>370+1060</f>
        <v>1430</v>
      </c>
      <c r="J13" s="98">
        <f>350+180+1100</f>
        <v>1630</v>
      </c>
      <c r="K13" s="98">
        <v>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2000</v>
      </c>
      <c r="G14" s="96">
        <v>2000</v>
      </c>
      <c r="H14" s="96">
        <v>2000</v>
      </c>
      <c r="I14" s="96">
        <v>2000</v>
      </c>
      <c r="J14" s="96">
        <v>2000</v>
      </c>
      <c r="K14" s="98">
        <v>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f>470</f>
        <v>470</v>
      </c>
      <c r="G15" s="98">
        <f>411.8+480</f>
        <v>891.8</v>
      </c>
      <c r="H15" s="98">
        <f>170+286.3+470</f>
        <v>926.3</v>
      </c>
      <c r="I15" s="98">
        <f>17.98+25.98+293.2+405</f>
        <v>742.16</v>
      </c>
      <c r="J15" s="98">
        <f>392.4+300</f>
        <v>692.4</v>
      </c>
      <c r="K15" s="98">
        <v>0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190</v>
      </c>
      <c r="G18" s="98">
        <v>0</v>
      </c>
      <c r="H18" s="98">
        <v>0</v>
      </c>
      <c r="I18" s="98">
        <v>200</v>
      </c>
      <c r="J18" s="98">
        <v>150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4518.42</v>
      </c>
      <c r="G19" s="101">
        <f t="shared" si="0"/>
        <v>4021.8</v>
      </c>
      <c r="H19" s="101">
        <f t="shared" si="0"/>
        <v>4517.59</v>
      </c>
      <c r="I19" s="101">
        <f t="shared" si="0"/>
        <v>4583.4799999999996</v>
      </c>
      <c r="J19" s="101">
        <f t="shared" si="0"/>
        <v>4678.1099999999997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4.45</v>
      </c>
      <c r="G20" s="98">
        <v>0</v>
      </c>
      <c r="H20" s="98">
        <v>0</v>
      </c>
      <c r="I20" s="98">
        <v>49.57</v>
      </c>
      <c r="J20" s="98">
        <v>78.11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4513.97</v>
      </c>
      <c r="G21" s="101">
        <f t="shared" si="1"/>
        <v>4021.8</v>
      </c>
      <c r="H21" s="101">
        <f t="shared" si="1"/>
        <v>4517.59</v>
      </c>
      <c r="I21" s="101">
        <f t="shared" si="1"/>
        <v>4533.91</v>
      </c>
      <c r="J21" s="101">
        <f t="shared" si="1"/>
        <v>4600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>
        <f>AVERAGE($B$21:F21)</f>
        <v>3789.7</v>
      </c>
      <c r="G22" s="111">
        <f>AVERAGE($B$21:G21)</f>
        <v>3828.3833333333332</v>
      </c>
      <c r="H22" s="111">
        <f>AVERAGE($B$21:H21)</f>
        <v>3926.8414285714284</v>
      </c>
      <c r="I22" s="111">
        <f>AVERAGE($B$21:I21)</f>
        <v>4002.7249999999999</v>
      </c>
      <c r="J22" s="111">
        <f>AVERAGE($B$21:J21)</f>
        <v>4069.0888888888894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18" sqref="J18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4704</v>
      </c>
      <c r="G12" s="98">
        <v>4704</v>
      </c>
      <c r="H12" s="98">
        <v>4704</v>
      </c>
      <c r="I12" s="98">
        <v>4704</v>
      </c>
      <c r="J12" s="98">
        <v>4704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4704</v>
      </c>
      <c r="G19" s="101">
        <f t="shared" si="0"/>
        <v>4704</v>
      </c>
      <c r="H19" s="101">
        <f t="shared" si="0"/>
        <v>4704</v>
      </c>
      <c r="I19" s="101">
        <f t="shared" si="0"/>
        <v>4704</v>
      </c>
      <c r="J19" s="101">
        <f t="shared" si="0"/>
        <v>4704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f>104+28.07</f>
        <v>132.07</v>
      </c>
      <c r="G20" s="98">
        <v>104</v>
      </c>
      <c r="H20" s="98">
        <f>104+125.9</f>
        <v>229.9</v>
      </c>
      <c r="I20" s="98">
        <v>104</v>
      </c>
      <c r="J20" s="98">
        <f>76.39+104</f>
        <v>180.39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4571.93</v>
      </c>
      <c r="G21" s="101">
        <f t="shared" si="1"/>
        <v>4600</v>
      </c>
      <c r="H21" s="101">
        <f t="shared" si="1"/>
        <v>4474.1000000000004</v>
      </c>
      <c r="I21" s="101">
        <f t="shared" si="1"/>
        <v>4600</v>
      </c>
      <c r="J21" s="101">
        <f t="shared" si="1"/>
        <v>4523.6099999999997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>
        <f>AVERAGE($B$21:F21)</f>
        <v>4111.1859999999997</v>
      </c>
      <c r="G22" s="111">
        <f>AVERAGE($B$21:G21)</f>
        <v>4192.6549999999997</v>
      </c>
      <c r="H22" s="111">
        <f>AVERAGE($B$21:H21)</f>
        <v>4232.8614285714284</v>
      </c>
      <c r="I22" s="111">
        <f>AVERAGE($B$21:I21)</f>
        <v>4278.7537499999999</v>
      </c>
      <c r="J22" s="111">
        <f>AVERAGE($B$21:J21)</f>
        <v>4305.96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4774</v>
      </c>
      <c r="G12" s="98">
        <v>2010</v>
      </c>
      <c r="H12" s="98">
        <f>2356+2356</f>
        <v>4712</v>
      </c>
      <c r="I12" s="98">
        <f>2356+2356</f>
        <v>4712</v>
      </c>
      <c r="J12" s="98">
        <f>2280+2280</f>
        <v>4560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1763.88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4774</v>
      </c>
      <c r="G19" s="101">
        <f t="shared" si="0"/>
        <v>3773.88</v>
      </c>
      <c r="H19" s="101">
        <f t="shared" si="0"/>
        <v>4712</v>
      </c>
      <c r="I19" s="101">
        <f t="shared" si="0"/>
        <v>4712</v>
      </c>
      <c r="J19" s="101">
        <f t="shared" si="0"/>
        <v>4560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174</v>
      </c>
      <c r="G20" s="98">
        <v>0</v>
      </c>
      <c r="H20" s="98">
        <v>112</v>
      </c>
      <c r="I20" s="98">
        <v>112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3773.88</v>
      </c>
      <c r="H21" s="101">
        <f t="shared" si="1"/>
        <v>4600</v>
      </c>
      <c r="I21" s="101">
        <f t="shared" si="1"/>
        <v>4600</v>
      </c>
      <c r="J21" s="101">
        <f t="shared" si="1"/>
        <v>4560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>
        <f>AVERAGE($B$21:F21)</f>
        <v>4510.7</v>
      </c>
      <c r="G22" s="111">
        <f>AVERAGE($B$21:G21)</f>
        <v>4387.8966666666665</v>
      </c>
      <c r="H22" s="111">
        <f>AVERAGE($B$21:H21)</f>
        <v>4418.1971428571433</v>
      </c>
      <c r="I22" s="111">
        <f>AVERAGE($B$21:I21)</f>
        <v>4440.9225000000006</v>
      </c>
      <c r="J22" s="111">
        <f>AVERAGE($B$21:J21)</f>
        <v>4454.1533333333336</v>
      </c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J22" sqref="J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1900</v>
      </c>
      <c r="G5" s="96">
        <v>1900</v>
      </c>
      <c r="H5" s="96">
        <v>1900</v>
      </c>
      <c r="I5" s="96">
        <v>1900</v>
      </c>
      <c r="J5" s="96">
        <v>1900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720.13</v>
      </c>
      <c r="G6" s="96">
        <v>720.13</v>
      </c>
      <c r="H6" s="96">
        <v>720.13</v>
      </c>
      <c r="I6" s="96">
        <v>739.08</v>
      </c>
      <c r="J6" s="96">
        <v>720.13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376.62</v>
      </c>
      <c r="G7" s="96">
        <v>510.74</v>
      </c>
      <c r="H7" s="96">
        <v>368.6</v>
      </c>
      <c r="I7" s="96">
        <v>214.96</v>
      </c>
      <c r="J7" s="96">
        <v>402.88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298.70999999999998</v>
      </c>
      <c r="G9" s="96">
        <v>298.70999999999998</v>
      </c>
      <c r="H9" s="96">
        <v>298.70999999999998</v>
      </c>
      <c r="I9" s="96">
        <f>298.71+221.43</f>
        <v>520.14</v>
      </c>
      <c r="J9" s="96">
        <v>298.70999999999998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f>98.99+93.08</f>
        <v>192.07</v>
      </c>
      <c r="G10" s="96">
        <f>98.99+94.98</f>
        <v>193.97</v>
      </c>
      <c r="H10" s="96">
        <f>98.99+91.67</f>
        <v>190.66</v>
      </c>
      <c r="I10" s="96">
        <f>98.98+103.19</f>
        <v>202.17000000000002</v>
      </c>
      <c r="J10" s="96">
        <f>98.98+103.18</f>
        <v>202.16000000000003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121.1</v>
      </c>
      <c r="G15" s="98">
        <v>59.7</v>
      </c>
      <c r="H15" s="98">
        <v>0</v>
      </c>
      <c r="I15" s="98">
        <v>47.8</v>
      </c>
      <c r="J15" s="98">
        <v>54.9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3608.63</v>
      </c>
      <c r="G19" s="101">
        <f t="shared" si="0"/>
        <v>3683.2499999999995</v>
      </c>
      <c r="H19" s="101">
        <f t="shared" si="0"/>
        <v>3478.1</v>
      </c>
      <c r="I19" s="101">
        <f t="shared" si="0"/>
        <v>3624.15</v>
      </c>
      <c r="J19" s="101">
        <f t="shared" si="0"/>
        <v>3578.78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2.42</v>
      </c>
      <c r="G20" s="98">
        <v>0</v>
      </c>
      <c r="H20" s="98">
        <v>0</v>
      </c>
      <c r="I20" s="98">
        <v>18.95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3606.21</v>
      </c>
      <c r="G21" s="101">
        <f t="shared" si="1"/>
        <v>3683.2499999999995</v>
      </c>
      <c r="H21" s="101">
        <f t="shared" si="1"/>
        <v>3478.1</v>
      </c>
      <c r="I21" s="101">
        <f t="shared" si="1"/>
        <v>3605.2000000000003</v>
      </c>
      <c r="J21" s="101">
        <f t="shared" si="1"/>
        <v>3578.78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>
        <f>AVERAGE($B$21:F21)</f>
        <v>3430.9580000000001</v>
      </c>
      <c r="G22" s="111">
        <f>AVERAGE($B$21:G21)</f>
        <v>3473.0066666666667</v>
      </c>
      <c r="H22" s="111">
        <f>AVERAGE($B$21:H21)</f>
        <v>3473.7342857142858</v>
      </c>
      <c r="I22" s="111">
        <f>AVERAGE($B$21:I21)</f>
        <v>3490.1675</v>
      </c>
      <c r="J22" s="111">
        <f>AVERAGE($B$21:J21)</f>
        <v>3500.0133333333333</v>
      </c>
      <c r="K22" s="111"/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2019-10-08T11:43:12Z</dcterms:modified>
</cp:coreProperties>
</file>